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50" windowWidth="19440" windowHeight="12855"/>
  </bookViews>
  <sheets>
    <sheet name="Capital Allocation Line" sheetId="2" r:id="rId1"/>
    <sheet name="Efficient Frontier" sheetId="1" r:id="rId2"/>
    <sheet name="Optimal Risky Portfolio" sheetId="4" r:id="rId3"/>
    <sheet name="Using Covariance Matrix" sheetId="6" r:id="rId4"/>
  </sheets>
  <definedNames>
    <definedName name="solver_adj" localSheetId="2" hidden="1">'Optimal Risky Portfolio'!$G$6:$G$7</definedName>
    <definedName name="solver_adj" localSheetId="3" hidden="1">'Using Covariance Matrix'!$G$7:$G$8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ng" localSheetId="2" hidden="1">1</definedName>
    <definedName name="solver_eng" localSheetId="3" hidden="1">1</definedName>
    <definedName name="solver_est" localSheetId="2" hidden="1">1</definedName>
    <definedName name="solver_est" localSheetId="3" hidden="1">1</definedName>
    <definedName name="solver_itr" localSheetId="2" hidden="1">2147483647</definedName>
    <definedName name="solver_itr" localSheetId="3" hidden="1">2147483647</definedName>
    <definedName name="solver_lhs1" localSheetId="2" hidden="1">'Optimal Risky Portfolio'!$G$6</definedName>
    <definedName name="solver_lhs1" localSheetId="3" hidden="1">'Using Covariance Matrix'!$G$11</definedName>
    <definedName name="solver_lhs2" localSheetId="2" hidden="1">'Optimal Risky Portfolio'!$G$7</definedName>
    <definedName name="solver_lhs2" localSheetId="3" hidden="1">'Using Covariance Matrix'!$G$7</definedName>
    <definedName name="solver_lhs3" localSheetId="2" hidden="1">'Optimal Risky Portfolio'!$G$9</definedName>
    <definedName name="solver_lhs3" localSheetId="3" hidden="1">'Using Covariance Matrix'!$G$8</definedName>
    <definedName name="solver_lhs4" localSheetId="3" hidden="1">'Using Covariance Matrix'!$G$9</definedName>
    <definedName name="solver_mip" localSheetId="2" hidden="1">2147483647</definedName>
    <definedName name="solver_mip" localSheetId="3" hidden="1">2147483647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0.075</definedName>
    <definedName name="solver_msl" localSheetId="2" hidden="1">2</definedName>
    <definedName name="solver_msl" localSheetId="3" hidden="1">2</definedName>
    <definedName name="solver_neg" localSheetId="2" hidden="1">1</definedName>
    <definedName name="solver_neg" localSheetId="3" hidden="1">1</definedName>
    <definedName name="solver_nod" localSheetId="2" hidden="1">2147483647</definedName>
    <definedName name="solver_nod" localSheetId="3" hidden="1">2147483647</definedName>
    <definedName name="solver_num" localSheetId="2" hidden="1">3</definedName>
    <definedName name="solver_num" localSheetId="3" hidden="1">4</definedName>
    <definedName name="solver_nwt" localSheetId="2" hidden="1">1</definedName>
    <definedName name="solver_nwt" localSheetId="3" hidden="1">1</definedName>
    <definedName name="solver_opt" localSheetId="2" hidden="1">'Optimal Risky Portfolio'!$J$9</definedName>
    <definedName name="solver_opt" localSheetId="3" hidden="1">'Using Covariance Matrix'!$J$11</definedName>
    <definedName name="solver_pre" localSheetId="2" hidden="1">0.000001</definedName>
    <definedName name="solver_pre" localSheetId="3" hidden="1">0.000001</definedName>
    <definedName name="solver_rbv" localSheetId="2" hidden="1">1</definedName>
    <definedName name="solver_rbv" localSheetId="3" hidden="1">1</definedName>
    <definedName name="solver_rel1" localSheetId="2" hidden="1">3</definedName>
    <definedName name="solver_rel1" localSheetId="3" hidden="1">2</definedName>
    <definedName name="solver_rel2" localSheetId="2" hidden="1">3</definedName>
    <definedName name="solver_rel2" localSheetId="3" hidden="1">3</definedName>
    <definedName name="solver_rel3" localSheetId="2" hidden="1">2</definedName>
    <definedName name="solver_rel3" localSheetId="3" hidden="1">3</definedName>
    <definedName name="solver_rel4" localSheetId="3" hidden="1">3</definedName>
    <definedName name="solver_rhs1" localSheetId="2" hidden="1">0</definedName>
    <definedName name="solver_rhs1" localSheetId="3" hidden="1">100%</definedName>
    <definedName name="solver_rhs2" localSheetId="2" hidden="1">0</definedName>
    <definedName name="solver_rhs2" localSheetId="3" hidden="1">0</definedName>
    <definedName name="solver_rhs3" localSheetId="2" hidden="1">100%</definedName>
    <definedName name="solver_rhs3" localSheetId="3" hidden="1">0</definedName>
    <definedName name="solver_rhs4" localSheetId="3" hidden="1">0</definedName>
    <definedName name="solver_rlx" localSheetId="2" hidden="1">2</definedName>
    <definedName name="solver_rlx" localSheetId="3" hidden="1">2</definedName>
    <definedName name="solver_rsd" localSheetId="2" hidden="1">0</definedName>
    <definedName name="solver_rsd" localSheetId="3" hidden="1">0</definedName>
    <definedName name="solver_scl" localSheetId="2" hidden="1">1</definedName>
    <definedName name="solver_scl" localSheetId="3" hidden="1">1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100</definedName>
    <definedName name="solver_tim" localSheetId="2" hidden="1">2147483647</definedName>
    <definedName name="solver_tim" localSheetId="3" hidden="1">2147483647</definedName>
    <definedName name="solver_tol" localSheetId="2" hidden="1">0.01</definedName>
    <definedName name="solver_tol" localSheetId="3" hidden="1">0.01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solver_ver" localSheetId="2" hidden="1">3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R8" i="4" l="1"/>
  <c r="R7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C11" i="6"/>
  <c r="E18" i="6" l="1"/>
  <c r="E25" i="6" s="1"/>
  <c r="E17" i="6"/>
  <c r="E24" i="6" s="1"/>
  <c r="G11" i="6"/>
  <c r="J7" i="6"/>
  <c r="E26" i="6"/>
  <c r="D25" i="6"/>
  <c r="C26" i="6"/>
  <c r="D8" i="4"/>
  <c r="D7" i="4"/>
  <c r="C8" i="4"/>
  <c r="C7" i="4"/>
  <c r="C12" i="4"/>
  <c r="G9" i="4"/>
  <c r="C10" i="4"/>
  <c r="O8" i="4" l="1"/>
  <c r="O12" i="4"/>
  <c r="O16" i="4"/>
  <c r="O20" i="4"/>
  <c r="O24" i="4"/>
  <c r="O28" i="4"/>
  <c r="O32" i="4"/>
  <c r="O36" i="4"/>
  <c r="O40" i="4"/>
  <c r="O44" i="4"/>
  <c r="O48" i="4"/>
  <c r="O52" i="4"/>
  <c r="O56" i="4"/>
  <c r="O60" i="4"/>
  <c r="O64" i="4"/>
  <c r="O68" i="4"/>
  <c r="O72" i="4"/>
  <c r="O76" i="4"/>
  <c r="O80" i="4"/>
  <c r="O84" i="4"/>
  <c r="O88" i="4"/>
  <c r="O92" i="4"/>
  <c r="O96" i="4"/>
  <c r="O100" i="4"/>
  <c r="O104" i="4"/>
  <c r="O7" i="4"/>
  <c r="O9" i="4"/>
  <c r="O13" i="4"/>
  <c r="O17" i="4"/>
  <c r="O21" i="4"/>
  <c r="O25" i="4"/>
  <c r="O29" i="4"/>
  <c r="O33" i="4"/>
  <c r="O37" i="4"/>
  <c r="O41" i="4"/>
  <c r="O45" i="4"/>
  <c r="O49" i="4"/>
  <c r="O53" i="4"/>
  <c r="O57" i="4"/>
  <c r="O61" i="4"/>
  <c r="O65" i="4"/>
  <c r="O69" i="4"/>
  <c r="O73" i="4"/>
  <c r="O77" i="4"/>
  <c r="O81" i="4"/>
  <c r="O85" i="4"/>
  <c r="O89" i="4"/>
  <c r="O93" i="4"/>
  <c r="O97" i="4"/>
  <c r="O101" i="4"/>
  <c r="O105" i="4"/>
  <c r="O10" i="4"/>
  <c r="O14" i="4"/>
  <c r="O18" i="4"/>
  <c r="O22" i="4"/>
  <c r="O26" i="4"/>
  <c r="O30" i="4"/>
  <c r="O34" i="4"/>
  <c r="O38" i="4"/>
  <c r="O42" i="4"/>
  <c r="O46" i="4"/>
  <c r="O50" i="4"/>
  <c r="O54" i="4"/>
  <c r="O58" i="4"/>
  <c r="O62" i="4"/>
  <c r="O66" i="4"/>
  <c r="O70" i="4"/>
  <c r="O74" i="4"/>
  <c r="O78" i="4"/>
  <c r="O82" i="4"/>
  <c r="O86" i="4"/>
  <c r="O90" i="4"/>
  <c r="O94" i="4"/>
  <c r="O98" i="4"/>
  <c r="O102" i="4"/>
  <c r="O106" i="4"/>
  <c r="O11" i="4"/>
  <c r="O15" i="4"/>
  <c r="O19" i="4"/>
  <c r="O23" i="4"/>
  <c r="O27" i="4"/>
  <c r="O31" i="4"/>
  <c r="O35" i="4"/>
  <c r="O39" i="4"/>
  <c r="O43" i="4"/>
  <c r="O47" i="4"/>
  <c r="O51" i="4"/>
  <c r="O55" i="4"/>
  <c r="O59" i="4"/>
  <c r="O63" i="4"/>
  <c r="O67" i="4"/>
  <c r="O71" i="4"/>
  <c r="O75" i="4"/>
  <c r="O79" i="4"/>
  <c r="O83" i="4"/>
  <c r="O87" i="4"/>
  <c r="O91" i="4"/>
  <c r="O95" i="4"/>
  <c r="O99" i="4"/>
  <c r="O103" i="4"/>
  <c r="O107" i="4"/>
  <c r="N11" i="4"/>
  <c r="N15" i="4"/>
  <c r="N19" i="4"/>
  <c r="N23" i="4"/>
  <c r="N27" i="4"/>
  <c r="N31" i="4"/>
  <c r="N35" i="4"/>
  <c r="N39" i="4"/>
  <c r="N43" i="4"/>
  <c r="N47" i="4"/>
  <c r="N51" i="4"/>
  <c r="N55" i="4"/>
  <c r="N59" i="4"/>
  <c r="N63" i="4"/>
  <c r="N67" i="4"/>
  <c r="N71" i="4"/>
  <c r="N75" i="4"/>
  <c r="N79" i="4"/>
  <c r="N83" i="4"/>
  <c r="N87" i="4"/>
  <c r="N91" i="4"/>
  <c r="N95" i="4"/>
  <c r="N99" i="4"/>
  <c r="N103" i="4"/>
  <c r="N107" i="4"/>
  <c r="N7" i="4"/>
  <c r="N12" i="4"/>
  <c r="N16" i="4"/>
  <c r="N20" i="4"/>
  <c r="N24" i="4"/>
  <c r="N28" i="4"/>
  <c r="N32" i="4"/>
  <c r="N36" i="4"/>
  <c r="N40" i="4"/>
  <c r="N44" i="4"/>
  <c r="N48" i="4"/>
  <c r="N52" i="4"/>
  <c r="N56" i="4"/>
  <c r="N60" i="4"/>
  <c r="N64" i="4"/>
  <c r="N68" i="4"/>
  <c r="N72" i="4"/>
  <c r="N76" i="4"/>
  <c r="N80" i="4"/>
  <c r="N84" i="4"/>
  <c r="N88" i="4"/>
  <c r="N92" i="4"/>
  <c r="N96" i="4"/>
  <c r="N100" i="4"/>
  <c r="N104" i="4"/>
  <c r="N8" i="4"/>
  <c r="N9" i="4"/>
  <c r="N13" i="4"/>
  <c r="N17" i="4"/>
  <c r="N21" i="4"/>
  <c r="N25" i="4"/>
  <c r="N29" i="4"/>
  <c r="N33" i="4"/>
  <c r="N37" i="4"/>
  <c r="N41" i="4"/>
  <c r="N45" i="4"/>
  <c r="N49" i="4"/>
  <c r="N53" i="4"/>
  <c r="N57" i="4"/>
  <c r="N61" i="4"/>
  <c r="N65" i="4"/>
  <c r="N69" i="4"/>
  <c r="N73" i="4"/>
  <c r="N77" i="4"/>
  <c r="N81" i="4"/>
  <c r="N85" i="4"/>
  <c r="N89" i="4"/>
  <c r="N93" i="4"/>
  <c r="N97" i="4"/>
  <c r="N101" i="4"/>
  <c r="N105" i="4"/>
  <c r="N10" i="4"/>
  <c r="N14" i="4"/>
  <c r="N18" i="4"/>
  <c r="N22" i="4"/>
  <c r="N26" i="4"/>
  <c r="N30" i="4"/>
  <c r="N34" i="4"/>
  <c r="N38" i="4"/>
  <c r="N42" i="4"/>
  <c r="N46" i="4"/>
  <c r="N50" i="4"/>
  <c r="N54" i="4"/>
  <c r="N58" i="4"/>
  <c r="N62" i="4"/>
  <c r="N66" i="4"/>
  <c r="N70" i="4"/>
  <c r="N74" i="4"/>
  <c r="N78" i="4"/>
  <c r="N82" i="4"/>
  <c r="N86" i="4"/>
  <c r="N90" i="4"/>
  <c r="N94" i="4"/>
  <c r="N98" i="4"/>
  <c r="N102" i="4"/>
  <c r="N106" i="4"/>
  <c r="J7" i="4"/>
  <c r="E27" i="6"/>
  <c r="D26" i="6"/>
  <c r="D24" i="6"/>
  <c r="C25" i="6"/>
  <c r="C24" i="6"/>
  <c r="C27" i="6" s="1"/>
  <c r="J6" i="4"/>
  <c r="T11" i="4" s="1"/>
  <c r="S11" i="4" l="1"/>
  <c r="S15" i="4"/>
  <c r="S19" i="4"/>
  <c r="S23" i="4"/>
  <c r="S27" i="4"/>
  <c r="S31" i="4"/>
  <c r="S35" i="4"/>
  <c r="S39" i="4"/>
  <c r="S43" i="4"/>
  <c r="S47" i="4"/>
  <c r="S51" i="4"/>
  <c r="S55" i="4"/>
  <c r="S59" i="4"/>
  <c r="S63" i="4"/>
  <c r="S67" i="4"/>
  <c r="S71" i="4"/>
  <c r="S75" i="4"/>
  <c r="S79" i="4"/>
  <c r="S83" i="4"/>
  <c r="S87" i="4"/>
  <c r="S91" i="4"/>
  <c r="S99" i="4"/>
  <c r="S103" i="4"/>
  <c r="S107" i="4"/>
  <c r="S12" i="4"/>
  <c r="S16" i="4"/>
  <c r="S20" i="4"/>
  <c r="S24" i="4"/>
  <c r="S28" i="4"/>
  <c r="S32" i="4"/>
  <c r="S36" i="4"/>
  <c r="S40" i="4"/>
  <c r="S44" i="4"/>
  <c r="S48" i="4"/>
  <c r="S52" i="4"/>
  <c r="S56" i="4"/>
  <c r="S60" i="4"/>
  <c r="S64" i="4"/>
  <c r="S68" i="4"/>
  <c r="S72" i="4"/>
  <c r="S76" i="4"/>
  <c r="S80" i="4"/>
  <c r="S84" i="4"/>
  <c r="S88" i="4"/>
  <c r="S92" i="4"/>
  <c r="S96" i="4"/>
  <c r="S100" i="4"/>
  <c r="S104" i="4"/>
  <c r="S8" i="4"/>
  <c r="S9" i="4"/>
  <c r="S13" i="4"/>
  <c r="S17" i="4"/>
  <c r="S21" i="4"/>
  <c r="S25" i="4"/>
  <c r="S29" i="4"/>
  <c r="S33" i="4"/>
  <c r="S37" i="4"/>
  <c r="S41" i="4"/>
  <c r="S45" i="4"/>
  <c r="S49" i="4"/>
  <c r="S53" i="4"/>
  <c r="S57" i="4"/>
  <c r="S61" i="4"/>
  <c r="S65" i="4"/>
  <c r="S69" i="4"/>
  <c r="S73" i="4"/>
  <c r="S77" i="4"/>
  <c r="S81" i="4"/>
  <c r="S85" i="4"/>
  <c r="S89" i="4"/>
  <c r="S93" i="4"/>
  <c r="S97" i="4"/>
  <c r="S101" i="4"/>
  <c r="S105" i="4"/>
  <c r="S10" i="4"/>
  <c r="S14" i="4"/>
  <c r="S18" i="4"/>
  <c r="S22" i="4"/>
  <c r="S26" i="4"/>
  <c r="S30" i="4"/>
  <c r="S34" i="4"/>
  <c r="S38" i="4"/>
  <c r="S42" i="4"/>
  <c r="S46" i="4"/>
  <c r="S50" i="4"/>
  <c r="S54" i="4"/>
  <c r="S58" i="4"/>
  <c r="S62" i="4"/>
  <c r="S66" i="4"/>
  <c r="S70" i="4"/>
  <c r="S74" i="4"/>
  <c r="S78" i="4"/>
  <c r="S82" i="4"/>
  <c r="S86" i="4"/>
  <c r="S90" i="4"/>
  <c r="S94" i="4"/>
  <c r="S98" i="4"/>
  <c r="S102" i="4"/>
  <c r="S106" i="4"/>
  <c r="S7" i="4"/>
  <c r="S95" i="4"/>
  <c r="T86" i="4"/>
  <c r="T22" i="4"/>
  <c r="T61" i="4"/>
  <c r="T96" i="4"/>
  <c r="T32" i="4"/>
  <c r="T71" i="4"/>
  <c r="T70" i="4"/>
  <c r="T7" i="4"/>
  <c r="T45" i="4"/>
  <c r="T80" i="4"/>
  <c r="T16" i="4"/>
  <c r="T55" i="4"/>
  <c r="T54" i="4"/>
  <c r="T93" i="4"/>
  <c r="T29" i="4"/>
  <c r="T64" i="4"/>
  <c r="T103" i="4"/>
  <c r="T39" i="4"/>
  <c r="T102" i="4"/>
  <c r="T38" i="4"/>
  <c r="T77" i="4"/>
  <c r="T13" i="4"/>
  <c r="T48" i="4"/>
  <c r="T87" i="4"/>
  <c r="T23" i="4"/>
  <c r="T98" i="4"/>
  <c r="T82" i="4"/>
  <c r="T66" i="4"/>
  <c r="T50" i="4"/>
  <c r="T34" i="4"/>
  <c r="T18" i="4"/>
  <c r="T105" i="4"/>
  <c r="T89" i="4"/>
  <c r="T73" i="4"/>
  <c r="T57" i="4"/>
  <c r="T41" i="4"/>
  <c r="T25" i="4"/>
  <c r="T9" i="4"/>
  <c r="T92" i="4"/>
  <c r="T76" i="4"/>
  <c r="T60" i="4"/>
  <c r="T44" i="4"/>
  <c r="T28" i="4"/>
  <c r="T12" i="4"/>
  <c r="T99" i="4"/>
  <c r="T83" i="4"/>
  <c r="T67" i="4"/>
  <c r="T51" i="4"/>
  <c r="T35" i="4"/>
  <c r="T19" i="4"/>
  <c r="T94" i="4"/>
  <c r="T78" i="4"/>
  <c r="T62" i="4"/>
  <c r="T46" i="4"/>
  <c r="T30" i="4"/>
  <c r="T14" i="4"/>
  <c r="T101" i="4"/>
  <c r="T85" i="4"/>
  <c r="T69" i="4"/>
  <c r="T53" i="4"/>
  <c r="T37" i="4"/>
  <c r="T21" i="4"/>
  <c r="T104" i="4"/>
  <c r="T88" i="4"/>
  <c r="T72" i="4"/>
  <c r="T56" i="4"/>
  <c r="T40" i="4"/>
  <c r="T24" i="4"/>
  <c r="T8" i="4"/>
  <c r="T95" i="4"/>
  <c r="T79" i="4"/>
  <c r="T63" i="4"/>
  <c r="T47" i="4"/>
  <c r="T31" i="4"/>
  <c r="T15" i="4"/>
  <c r="T106" i="4"/>
  <c r="T90" i="4"/>
  <c r="T74" i="4"/>
  <c r="T58" i="4"/>
  <c r="T42" i="4"/>
  <c r="T26" i="4"/>
  <c r="T10" i="4"/>
  <c r="T97" i="4"/>
  <c r="T81" i="4"/>
  <c r="T65" i="4"/>
  <c r="T49" i="4"/>
  <c r="T33" i="4"/>
  <c r="T17" i="4"/>
  <c r="T100" i="4"/>
  <c r="T84" i="4"/>
  <c r="T68" i="4"/>
  <c r="T52" i="4"/>
  <c r="T36" i="4"/>
  <c r="T20" i="4"/>
  <c r="T107" i="4"/>
  <c r="T91" i="4"/>
  <c r="T75" i="4"/>
  <c r="T59" i="4"/>
  <c r="T43" i="4"/>
  <c r="T27" i="4"/>
  <c r="D27" i="6"/>
  <c r="G27" i="6" s="1"/>
  <c r="J8" i="6" s="1"/>
  <c r="J11" i="6" s="1"/>
  <c r="J9" i="4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24" i="1"/>
  <c r="D24" i="1" s="1"/>
  <c r="H8" i="2"/>
  <c r="H9" i="2"/>
  <c r="H10" i="2"/>
  <c r="H11" i="2"/>
  <c r="H12" i="2"/>
  <c r="H13" i="2"/>
  <c r="H14" i="2"/>
  <c r="H15" i="2"/>
  <c r="H16" i="2"/>
  <c r="H17" i="2"/>
  <c r="H7" i="2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7" i="2"/>
  <c r="I7" i="2" s="1"/>
  <c r="E114" i="1" l="1"/>
  <c r="D114" i="1"/>
  <c r="E102" i="1"/>
  <c r="D102" i="1"/>
  <c r="E90" i="1"/>
  <c r="D90" i="1"/>
  <c r="E78" i="1"/>
  <c r="D78" i="1"/>
  <c r="E62" i="1"/>
  <c r="D62" i="1"/>
  <c r="E34" i="1"/>
  <c r="D34" i="1"/>
  <c r="E24" i="1"/>
  <c r="E105" i="1"/>
  <c r="D105" i="1"/>
  <c r="E81" i="1"/>
  <c r="D81" i="1"/>
  <c r="E65" i="1"/>
  <c r="D65" i="1"/>
  <c r="E61" i="1"/>
  <c r="D61" i="1"/>
  <c r="E49" i="1"/>
  <c r="D49" i="1"/>
  <c r="E45" i="1"/>
  <c r="D45" i="1"/>
  <c r="E41" i="1"/>
  <c r="D41" i="1"/>
  <c r="E37" i="1"/>
  <c r="D37" i="1"/>
  <c r="E33" i="1"/>
  <c r="D33" i="1"/>
  <c r="E29" i="1"/>
  <c r="D29" i="1"/>
  <c r="E25" i="1"/>
  <c r="D25" i="1"/>
  <c r="E122" i="1"/>
  <c r="D122" i="1"/>
  <c r="E110" i="1"/>
  <c r="D110" i="1"/>
  <c r="E98" i="1"/>
  <c r="D98" i="1"/>
  <c r="E86" i="1"/>
  <c r="D86" i="1"/>
  <c r="E74" i="1"/>
  <c r="D74" i="1"/>
  <c r="E66" i="1"/>
  <c r="D66" i="1"/>
  <c r="E54" i="1"/>
  <c r="D54" i="1"/>
  <c r="E46" i="1"/>
  <c r="D46" i="1"/>
  <c r="E38" i="1"/>
  <c r="D38" i="1"/>
  <c r="E30" i="1"/>
  <c r="D30" i="1"/>
  <c r="E121" i="1"/>
  <c r="D121" i="1"/>
  <c r="E113" i="1"/>
  <c r="D113" i="1"/>
  <c r="E101" i="1"/>
  <c r="D101" i="1"/>
  <c r="E93" i="1"/>
  <c r="D93" i="1"/>
  <c r="E85" i="1"/>
  <c r="D85" i="1"/>
  <c r="E69" i="1"/>
  <c r="D69" i="1"/>
  <c r="E53" i="1"/>
  <c r="D53" i="1"/>
  <c r="E124" i="1"/>
  <c r="D124" i="1"/>
  <c r="E120" i="1"/>
  <c r="D120" i="1"/>
  <c r="E116" i="1"/>
  <c r="D116" i="1"/>
  <c r="E112" i="1"/>
  <c r="D112" i="1"/>
  <c r="E108" i="1"/>
  <c r="D108" i="1"/>
  <c r="E104" i="1"/>
  <c r="D104" i="1"/>
  <c r="E100" i="1"/>
  <c r="D100" i="1"/>
  <c r="E96" i="1"/>
  <c r="D96" i="1"/>
  <c r="E92" i="1"/>
  <c r="D92" i="1"/>
  <c r="E88" i="1"/>
  <c r="D88" i="1"/>
  <c r="E84" i="1"/>
  <c r="D84" i="1"/>
  <c r="E80" i="1"/>
  <c r="D80" i="1"/>
  <c r="E76" i="1"/>
  <c r="D76" i="1"/>
  <c r="E72" i="1"/>
  <c r="D72" i="1"/>
  <c r="E68" i="1"/>
  <c r="D68" i="1"/>
  <c r="E64" i="1"/>
  <c r="D64" i="1"/>
  <c r="E60" i="1"/>
  <c r="D60" i="1"/>
  <c r="E56" i="1"/>
  <c r="D56" i="1"/>
  <c r="E52" i="1"/>
  <c r="D52" i="1"/>
  <c r="E48" i="1"/>
  <c r="D48" i="1"/>
  <c r="E44" i="1"/>
  <c r="D44" i="1"/>
  <c r="E40" i="1"/>
  <c r="D40" i="1"/>
  <c r="E36" i="1"/>
  <c r="D36" i="1"/>
  <c r="E32" i="1"/>
  <c r="D32" i="1"/>
  <c r="E28" i="1"/>
  <c r="D28" i="1"/>
  <c r="E118" i="1"/>
  <c r="D118" i="1"/>
  <c r="E106" i="1"/>
  <c r="D106" i="1"/>
  <c r="E94" i="1"/>
  <c r="D94" i="1"/>
  <c r="E82" i="1"/>
  <c r="D82" i="1"/>
  <c r="E70" i="1"/>
  <c r="D70" i="1"/>
  <c r="E58" i="1"/>
  <c r="D58" i="1"/>
  <c r="E50" i="1"/>
  <c r="D50" i="1"/>
  <c r="E42" i="1"/>
  <c r="D42" i="1"/>
  <c r="E26" i="1"/>
  <c r="D26" i="1"/>
  <c r="E117" i="1"/>
  <c r="D117" i="1"/>
  <c r="E109" i="1"/>
  <c r="D109" i="1"/>
  <c r="E97" i="1"/>
  <c r="D97" i="1"/>
  <c r="E89" i="1"/>
  <c r="D89" i="1"/>
  <c r="E77" i="1"/>
  <c r="D77" i="1"/>
  <c r="E73" i="1"/>
  <c r="D73" i="1"/>
  <c r="E57" i="1"/>
  <c r="D57" i="1"/>
  <c r="D123" i="1"/>
  <c r="E123" i="1"/>
  <c r="D119" i="1"/>
  <c r="E119" i="1"/>
  <c r="D115" i="1"/>
  <c r="E115" i="1"/>
  <c r="D111" i="1"/>
  <c r="E111" i="1"/>
  <c r="D107" i="1"/>
  <c r="E107" i="1"/>
  <c r="D103" i="1"/>
  <c r="E103" i="1"/>
  <c r="D99" i="1"/>
  <c r="E99" i="1"/>
  <c r="D95" i="1"/>
  <c r="E95" i="1"/>
  <c r="D91" i="1"/>
  <c r="E91" i="1"/>
  <c r="D87" i="1"/>
  <c r="E87" i="1"/>
  <c r="D83" i="1"/>
  <c r="E83" i="1"/>
  <c r="D79" i="1"/>
  <c r="E79" i="1"/>
  <c r="D75" i="1"/>
  <c r="E75" i="1"/>
  <c r="D71" i="1"/>
  <c r="E71" i="1"/>
  <c r="D67" i="1"/>
  <c r="E67" i="1"/>
  <c r="D63" i="1"/>
  <c r="E63" i="1"/>
  <c r="D59" i="1"/>
  <c r="E59" i="1"/>
  <c r="D55" i="1"/>
  <c r="E55" i="1"/>
  <c r="D51" i="1"/>
  <c r="E51" i="1"/>
  <c r="D47" i="1"/>
  <c r="E47" i="1"/>
  <c r="D43" i="1"/>
  <c r="E43" i="1"/>
  <c r="D39" i="1"/>
  <c r="E39" i="1"/>
  <c r="D35" i="1"/>
  <c r="E35" i="1"/>
  <c r="D31" i="1"/>
  <c r="E31" i="1"/>
  <c r="D27" i="1"/>
  <c r="E27" i="1"/>
  <c r="J7" i="1"/>
  <c r="J11" i="1" s="1"/>
  <c r="J15" i="1"/>
  <c r="J12" i="1" l="1"/>
  <c r="N18" i="1"/>
  <c r="M12" i="1"/>
  <c r="K17" i="1"/>
  <c r="O17" i="1"/>
  <c r="M11" i="1"/>
  <c r="K18" i="1"/>
  <c r="O18" i="1"/>
  <c r="N12" i="1"/>
  <c r="L17" i="1"/>
  <c r="J17" i="1"/>
  <c r="N11" i="1"/>
  <c r="L18" i="1"/>
  <c r="J18" i="1"/>
  <c r="O12" i="1"/>
  <c r="M17" i="1"/>
  <c r="K11" i="1"/>
  <c r="O11" i="1"/>
  <c r="M18" i="1"/>
  <c r="L12" i="1"/>
  <c r="K12" i="1"/>
  <c r="N17" i="1"/>
  <c r="L11" i="1"/>
</calcChain>
</file>

<file path=xl/comments1.xml><?xml version="1.0" encoding="utf-8"?>
<comments xmlns="http://schemas.openxmlformats.org/spreadsheetml/2006/main">
  <authors>
    <author>GertElaut</author>
  </authors>
  <commentList>
    <comment ref="B12" authorId="0">
      <text>
        <r>
          <rPr>
            <sz val="9"/>
            <color indexed="81"/>
            <rFont val="Tahoma"/>
            <family val="2"/>
          </rPr>
          <t xml:space="preserve">Correlation between stock A and stock B
</t>
        </r>
      </text>
    </comment>
  </commentList>
</comments>
</file>

<file path=xl/comments2.xml><?xml version="1.0" encoding="utf-8"?>
<comments xmlns="http://schemas.openxmlformats.org/spreadsheetml/2006/main">
  <authors>
    <author>GertElaut</author>
  </authors>
  <commentList>
    <comment ref="B14" authorId="0">
      <text>
        <r>
          <rPr>
            <sz val="9"/>
            <color indexed="81"/>
            <rFont val="Tahoma"/>
            <family val="2"/>
          </rPr>
          <t xml:space="preserve">Correlation between the stocks
</t>
        </r>
      </text>
    </comment>
  </commentList>
</comments>
</file>

<file path=xl/sharedStrings.xml><?xml version="1.0" encoding="utf-8"?>
<sst xmlns="http://schemas.openxmlformats.org/spreadsheetml/2006/main" count="85" uniqueCount="43">
  <si>
    <t>Expected return</t>
  </si>
  <si>
    <t>Standard Deviation</t>
  </si>
  <si>
    <t>Stock A</t>
  </si>
  <si>
    <t>Stock B</t>
  </si>
  <si>
    <t>correlation</t>
  </si>
  <si>
    <t>mean return</t>
  </si>
  <si>
    <t>standard deviation</t>
  </si>
  <si>
    <t>Weight</t>
  </si>
  <si>
    <t>Portfolio return</t>
  </si>
  <si>
    <t>Standard deviation</t>
  </si>
  <si>
    <t>stock A</t>
  </si>
  <si>
    <t>stock B</t>
  </si>
  <si>
    <t>Riskfree asset</t>
  </si>
  <si>
    <t xml:space="preserve">Risky asset </t>
  </si>
  <si>
    <t>Expected Return</t>
  </si>
  <si>
    <t>Weight of the riskless asset</t>
  </si>
  <si>
    <t>Weight of risky asset</t>
  </si>
  <si>
    <t>Riskiness of the portfolio</t>
  </si>
  <si>
    <t xml:space="preserve">stock A </t>
  </si>
  <si>
    <t>Minimum variance frontier</t>
  </si>
  <si>
    <t>Weight stock A</t>
  </si>
  <si>
    <t>Weight stock B</t>
  </si>
  <si>
    <t>http://breakingdownfinance.com</t>
  </si>
  <si>
    <t>Correlation</t>
  </si>
  <si>
    <t>Riskfree rate</t>
  </si>
  <si>
    <t>weight</t>
  </si>
  <si>
    <t>Optimal risky portfolio</t>
  </si>
  <si>
    <t>Expeced Return</t>
  </si>
  <si>
    <t>sum weights</t>
  </si>
  <si>
    <t>Sharpe Ratio</t>
  </si>
  <si>
    <t>Correlation matrix</t>
  </si>
  <si>
    <t>Stock C</t>
  </si>
  <si>
    <t>stock C</t>
  </si>
  <si>
    <t>covariance matrix</t>
  </si>
  <si>
    <t>portfolio variance</t>
  </si>
  <si>
    <t>expected return</t>
  </si>
  <si>
    <t>W Riskfree</t>
  </si>
  <si>
    <t>W Optimal Risky</t>
  </si>
  <si>
    <t xml:space="preserve"> Weight Stock A</t>
  </si>
  <si>
    <t>Weight Stock B</t>
  </si>
  <si>
    <t>Expected Retun</t>
  </si>
  <si>
    <t>Efficient Frontier</t>
  </si>
  <si>
    <t>Capital Allocation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</si>
</sst>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%"/>
    <numFmt numFmtId="166" formatCode="0.000000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63B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2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2" fontId="0" fillId="2" borderId="0" xfId="0" applyNumberFormat="1" applyFont="1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9" fontId="0" fillId="2" borderId="2" xfId="1" applyNumberFormat="1" applyFont="1" applyFill="1" applyBorder="1" applyAlignment="1">
      <alignment horizontal="center"/>
    </xf>
    <xf numFmtId="0" fontId="3" fillId="2" borderId="0" xfId="2" applyFill="1" applyAlignment="1">
      <alignment horizontal="left"/>
    </xf>
    <xf numFmtId="0" fontId="3" fillId="2" borderId="0" xfId="2" applyFill="1"/>
    <xf numFmtId="10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0" fillId="2" borderId="0" xfId="1" applyNumberFormat="1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9" fontId="2" fillId="2" borderId="0" xfId="1" applyFont="1" applyFill="1" applyBorder="1" applyAlignment="1">
      <alignment horizontal="left"/>
    </xf>
    <xf numFmtId="10" fontId="1" fillId="2" borderId="0" xfId="1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left"/>
    </xf>
    <xf numFmtId="10" fontId="0" fillId="2" borderId="1" xfId="1" applyNumberFormat="1" applyFont="1" applyFill="1" applyBorder="1" applyAlignment="1">
      <alignment horizontal="center"/>
    </xf>
    <xf numFmtId="165" fontId="0" fillId="3" borderId="0" xfId="1" applyNumberFormat="1" applyFont="1" applyFill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/>
    <xf numFmtId="0" fontId="0" fillId="3" borderId="0" xfId="0" applyFill="1" applyBorder="1"/>
    <xf numFmtId="0" fontId="0" fillId="3" borderId="1" xfId="0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10" fontId="0" fillId="2" borderId="0" xfId="1" applyNumberFormat="1" applyFont="1" applyFill="1"/>
    <xf numFmtId="0" fontId="2" fillId="2" borderId="1" xfId="0" applyFont="1" applyFill="1" applyBorder="1" applyAlignment="1">
      <alignment horizontal="center"/>
    </xf>
    <xf numFmtId="10" fontId="0" fillId="3" borderId="2" xfId="0" applyNumberFormat="1" applyFill="1" applyBorder="1" applyAlignment="1">
      <alignment horizontal="center" vertical="center"/>
    </xf>
    <xf numFmtId="9" fontId="0" fillId="2" borderId="0" xfId="1" applyNumberFormat="1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7" fontId="0" fillId="2" borderId="0" xfId="0" applyNumberFormat="1" applyFill="1" applyBorder="1" applyAlignment="1">
      <alignment horizontal="center" vertical="center"/>
    </xf>
    <xf numFmtId="167" fontId="0" fillId="3" borderId="3" xfId="0" applyNumberForma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0" fontId="0" fillId="3" borderId="3" xfId="1" applyNumberFormat="1" applyFont="1" applyFill="1" applyBorder="1" applyAlignment="1">
      <alignment horizontal="center" vertical="center"/>
    </xf>
    <xf numFmtId="10" fontId="0" fillId="3" borderId="0" xfId="1" applyNumberFormat="1" applyFont="1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/>
    </xf>
    <xf numFmtId="9" fontId="0" fillId="2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7" fillId="4" borderId="0" xfId="1" applyNumberFormat="1" applyFont="1" applyFill="1" applyBorder="1" applyAlignment="1">
      <alignment horizontal="center"/>
    </xf>
    <xf numFmtId="0" fontId="2" fillId="2" borderId="2" xfId="0" applyFont="1" applyFill="1" applyBorder="1"/>
    <xf numFmtId="10" fontId="1" fillId="2" borderId="1" xfId="1" applyNumberFormat="1" applyFont="1" applyFill="1" applyBorder="1" applyAlignment="1">
      <alignment horizontal="center"/>
    </xf>
    <xf numFmtId="2" fontId="7" fillId="4" borderId="0" xfId="1" applyNumberFormat="1" applyFont="1" applyFill="1" applyBorder="1" applyAlignment="1">
      <alignment horizontal="center"/>
    </xf>
    <xf numFmtId="167" fontId="7" fillId="4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63B78"/>
      <color rgb="FF3E3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 allocation line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'Capital Allocation Line'!$I$6</c:f>
              <c:strCache>
                <c:ptCount val="1"/>
                <c:pt idx="0">
                  <c:v>Expected return</c:v>
                </c:pt>
              </c:strCache>
            </c:strRef>
          </c:tx>
          <c:spPr>
            <a:ln>
              <a:solidFill>
                <a:srgbClr val="363B78"/>
              </a:solidFill>
            </a:ln>
          </c:spPr>
          <c:marker>
            <c:symbol val="none"/>
          </c:marker>
          <c:cat>
            <c:numRef>
              <c:f>'Capital Allocation Line'!$H$7:$H$17</c:f>
              <c:numCache>
                <c:formatCode>0%</c:formatCode>
                <c:ptCount val="11"/>
                <c:pt idx="0">
                  <c:v>0</c:v>
                </c:pt>
                <c:pt idx="1">
                  <c:v>2.0000000000000004E-2</c:v>
                </c:pt>
                <c:pt idx="2">
                  <c:v>4.0000000000000008E-2</c:v>
                </c:pt>
                <c:pt idx="3">
                  <c:v>0.06</c:v>
                </c:pt>
                <c:pt idx="4">
                  <c:v>8.0000000000000016E-2</c:v>
                </c:pt>
                <c:pt idx="5">
                  <c:v>0.1</c:v>
                </c:pt>
                <c:pt idx="6">
                  <c:v>0.12</c:v>
                </c:pt>
                <c:pt idx="7">
                  <c:v>0.13999999999999999</c:v>
                </c:pt>
                <c:pt idx="8">
                  <c:v>0.16000000000000003</c:v>
                </c:pt>
                <c:pt idx="9">
                  <c:v>0.18000000000000002</c:v>
                </c:pt>
                <c:pt idx="10">
                  <c:v>0.2</c:v>
                </c:pt>
              </c:numCache>
            </c:numRef>
          </c:cat>
          <c:val>
            <c:numRef>
              <c:f>'Capital Allocation Line'!$I$7:$I$17</c:f>
              <c:numCache>
                <c:formatCode>0.00%</c:formatCode>
                <c:ptCount val="11"/>
                <c:pt idx="0">
                  <c:v>0.05</c:v>
                </c:pt>
                <c:pt idx="1">
                  <c:v>5.5000000000000007E-2</c:v>
                </c:pt>
                <c:pt idx="2">
                  <c:v>6.0000000000000012E-2</c:v>
                </c:pt>
                <c:pt idx="3">
                  <c:v>6.5000000000000002E-2</c:v>
                </c:pt>
                <c:pt idx="4">
                  <c:v>7.0000000000000007E-2</c:v>
                </c:pt>
                <c:pt idx="5">
                  <c:v>7.5000000000000011E-2</c:v>
                </c:pt>
                <c:pt idx="6">
                  <c:v>0.08</c:v>
                </c:pt>
                <c:pt idx="7">
                  <c:v>8.4999999999999992E-2</c:v>
                </c:pt>
                <c:pt idx="8">
                  <c:v>9.0000000000000011E-2</c:v>
                </c:pt>
                <c:pt idx="9">
                  <c:v>9.5000000000000015E-2</c:v>
                </c:pt>
                <c:pt idx="10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7728"/>
        <c:axId val="209150720"/>
      </c:lineChart>
      <c:catAx>
        <c:axId val="20885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Risk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09150720"/>
        <c:crosses val="autoZero"/>
        <c:auto val="1"/>
        <c:lblAlgn val="ctr"/>
        <c:lblOffset val="100"/>
        <c:tickLblSkip val="1"/>
        <c:noMultiLvlLbl val="0"/>
      </c:catAx>
      <c:valAx>
        <c:axId val="209150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Expected Return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2088577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b="0">
              <a:latin typeface="Open san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47778047773233"/>
          <c:y val="0.14078646093632474"/>
          <c:w val="0.83962730453070955"/>
          <c:h val="0.73935774660184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'Efficient Frontier'!$B$22:$E$22</c:f>
              <c:strCache>
                <c:ptCount val="1"/>
                <c:pt idx="0">
                  <c:v>Minimum variance frontier</c:v>
                </c:pt>
              </c:strCache>
            </c:strRef>
          </c:tx>
          <c:spPr>
            <a:ln>
              <a:solidFill>
                <a:srgbClr val="363B78"/>
              </a:solidFill>
            </a:ln>
          </c:spPr>
          <c:marker>
            <c:symbol val="none"/>
          </c:marker>
          <c:xVal>
            <c:numRef>
              <c:f>'Efficient Frontier'!$D$24:$D$124</c:f>
              <c:numCache>
                <c:formatCode>0.00%</c:formatCode>
                <c:ptCount val="101"/>
                <c:pt idx="0">
                  <c:v>0.06</c:v>
                </c:pt>
                <c:pt idx="1">
                  <c:v>5.9608053147204867E-2</c:v>
                </c:pt>
                <c:pt idx="2">
                  <c:v>5.9232423553320861E-2</c:v>
                </c:pt>
                <c:pt idx="3">
                  <c:v>5.8873423545773178E-2</c:v>
                </c:pt>
                <c:pt idx="4">
                  <c:v>5.8531359116289108E-2</c:v>
                </c:pt>
                <c:pt idx="5">
                  <c:v>5.8206528843420986E-2</c:v>
                </c:pt>
                <c:pt idx="6">
                  <c:v>5.7899222792711126E-2</c:v>
                </c:pt>
                <c:pt idx="7">
                  <c:v>5.7609721401860638E-2</c:v>
                </c:pt>
                <c:pt idx="8">
                  <c:v>5.733829435900583E-2</c:v>
                </c:pt>
                <c:pt idx="9">
                  <c:v>5.708519948287822E-2</c:v>
                </c:pt>
                <c:pt idx="10">
                  <c:v>5.6850681614207588E-2</c:v>
                </c:pt>
                <c:pt idx="11">
                  <c:v>5.6634971528199782E-2</c:v>
                </c:pt>
                <c:pt idx="12">
                  <c:v>5.6438284878263266E-2</c:v>
                </c:pt>
                <c:pt idx="13">
                  <c:v>5.6260821181351416E-2</c:v>
                </c:pt>
                <c:pt idx="14">
                  <c:v>5.610276285531756E-2</c:v>
                </c:pt>
                <c:pt idx="15">
                  <c:v>5.5964274318532882E-2</c:v>
                </c:pt>
                <c:pt idx="16">
                  <c:v>5.5845501161687142E-2</c:v>
                </c:pt>
                <c:pt idx="17">
                  <c:v>5.5746569401174811E-2</c:v>
                </c:pt>
                <c:pt idx="18">
                  <c:v>5.5667584822767374E-2</c:v>
                </c:pt>
                <c:pt idx="19">
                  <c:v>5.5608632423392687E-2</c:v>
                </c:pt>
                <c:pt idx="20">
                  <c:v>5.5569775957799224E-2</c:v>
                </c:pt>
                <c:pt idx="21">
                  <c:v>5.5551057595692996E-2</c:v>
                </c:pt>
                <c:pt idx="22">
                  <c:v>5.5552497693623103E-2</c:v>
                </c:pt>
                <c:pt idx="23">
                  <c:v>5.5574094684484071E-2</c:v>
                </c:pt>
                <c:pt idx="24">
                  <c:v>5.5615825086031051E-2</c:v>
                </c:pt>
                <c:pt idx="25">
                  <c:v>5.5677643628300216E-2</c:v>
                </c:pt>
                <c:pt idx="26">
                  <c:v>5.5759483498325199E-2</c:v>
                </c:pt>
                <c:pt idx="27">
                  <c:v>5.5861256699075434E-2</c:v>
                </c:pt>
                <c:pt idx="28">
                  <c:v>5.5982854518146899E-2</c:v>
                </c:pt>
                <c:pt idx="29">
                  <c:v>5.6124148100438906E-2</c:v>
                </c:pt>
                <c:pt idx="30">
                  <c:v>5.628498911788115E-2</c:v>
                </c:pt>
                <c:pt idx="31">
                  <c:v>5.6465210528253588E-2</c:v>
                </c:pt>
                <c:pt idx="32">
                  <c:v>5.6664627414287301E-2</c:v>
                </c:pt>
                <c:pt idx="33">
                  <c:v>5.6883037893558384E-2</c:v>
                </c:pt>
                <c:pt idx="34">
                  <c:v>5.7120224089196286E-2</c:v>
                </c:pt>
                <c:pt idx="35">
                  <c:v>5.7375953151124211E-2</c:v>
                </c:pt>
                <c:pt idx="36">
                  <c:v>5.7649978317428706E-2</c:v>
                </c:pt>
                <c:pt idx="37">
                  <c:v>5.7942040005508955E-2</c:v>
                </c:pt>
                <c:pt idx="38">
                  <c:v>5.8251866922872098E-2</c:v>
                </c:pt>
                <c:pt idx="39">
                  <c:v>5.8579177187802839E-2</c:v>
                </c:pt>
                <c:pt idx="40">
                  <c:v>5.8923679450624947E-2</c:v>
                </c:pt>
                <c:pt idx="41">
                  <c:v>5.9285074006869561E-2</c:v>
                </c:pt>
                <c:pt idx="42">
                  <c:v>5.9663053894349061E-2</c:v>
                </c:pt>
                <c:pt idx="43">
                  <c:v>6.0057305966884668E-2</c:v>
                </c:pt>
                <c:pt idx="44">
                  <c:v>6.0467511938230106E-2</c:v>
                </c:pt>
                <c:pt idx="45">
                  <c:v>6.0893349390553318E-2</c:v>
                </c:pt>
                <c:pt idx="46">
                  <c:v>6.1334492742664802E-2</c:v>
                </c:pt>
                <c:pt idx="47">
                  <c:v>6.1790614173998955E-2</c:v>
                </c:pt>
                <c:pt idx="48">
                  <c:v>6.2261384501149666E-2</c:v>
                </c:pt>
                <c:pt idx="49">
                  <c:v>6.2746474004520769E-2</c:v>
                </c:pt>
                <c:pt idx="50">
                  <c:v>6.3245553203367583E-2</c:v>
                </c:pt>
                <c:pt idx="51">
                  <c:v>6.3758293578169103E-2</c:v>
                </c:pt>
                <c:pt idx="52">
                  <c:v>6.4284368239876183E-2</c:v>
                </c:pt>
                <c:pt idx="53">
                  <c:v>6.4823452546127161E-2</c:v>
                </c:pt>
                <c:pt idx="54">
                  <c:v>6.5375224665005935E-2</c:v>
                </c:pt>
                <c:pt idx="55">
                  <c:v>6.593936608733815E-2</c:v>
                </c:pt>
                <c:pt idx="56">
                  <c:v>6.6515562088882638E-2</c:v>
                </c:pt>
                <c:pt idx="57">
                  <c:v>6.7103502144075913E-2</c:v>
                </c:pt>
                <c:pt idx="58">
                  <c:v>6.7702880293234208E-2</c:v>
                </c:pt>
                <c:pt idx="59">
                  <c:v>6.8313395465311191E-2</c:v>
                </c:pt>
                <c:pt idx="60">
                  <c:v>6.8934751758456356E-2</c:v>
                </c:pt>
                <c:pt idx="61">
                  <c:v>6.9566658680721483E-2</c:v>
                </c:pt>
                <c:pt idx="62">
                  <c:v>7.020883135332763E-2</c:v>
                </c:pt>
                <c:pt idx="63">
                  <c:v>7.0860990678934213E-2</c:v>
                </c:pt>
                <c:pt idx="64">
                  <c:v>7.1522863477352469E-2</c:v>
                </c:pt>
                <c:pt idx="65">
                  <c:v>7.219418259112019E-2</c:v>
                </c:pt>
                <c:pt idx="66">
                  <c:v>7.2874686963307095E-2</c:v>
                </c:pt>
                <c:pt idx="67">
                  <c:v>7.3564121689856404E-2</c:v>
                </c:pt>
                <c:pt idx="68">
                  <c:v>7.4262238048687979E-2</c:v>
                </c:pt>
                <c:pt idx="69">
                  <c:v>7.496879350769893E-2</c:v>
                </c:pt>
                <c:pt idx="70">
                  <c:v>7.5683551713698019E-2</c:v>
                </c:pt>
                <c:pt idx="71">
                  <c:v>7.6406282464205791E-2</c:v>
                </c:pt>
                <c:pt idx="72">
                  <c:v>7.7136761663943357E-2</c:v>
                </c:pt>
                <c:pt idx="73">
                  <c:v>7.7874771267721882E-2</c:v>
                </c:pt>
                <c:pt idx="74">
                  <c:v>7.8620099211334005E-2</c:v>
                </c:pt>
                <c:pt idx="75">
                  <c:v>7.9372539331937733E-2</c:v>
                </c:pt>
                <c:pt idx="76">
                  <c:v>8.0131891279315262E-2</c:v>
                </c:pt>
                <c:pt idx="77">
                  <c:v>8.0897960419283751E-2</c:v>
                </c:pt>
                <c:pt idx="78">
                  <c:v>8.167055773043308E-2</c:v>
                </c:pt>
                <c:pt idx="79">
                  <c:v>8.2449499695268033E-2</c:v>
                </c:pt>
                <c:pt idx="80">
                  <c:v>8.3234608186739265E-2</c:v>
                </c:pt>
                <c:pt idx="81">
                  <c:v>8.4025710351058644E-2</c:v>
                </c:pt>
                <c:pt idx="82">
                  <c:v>8.4822638487611318E-2</c:v>
                </c:pt>
                <c:pt idx="83">
                  <c:v>8.562522992669859E-2</c:v>
                </c:pt>
                <c:pt idx="84">
                  <c:v>8.6433326905771712E-2</c:v>
                </c:pt>
                <c:pt idx="85">
                  <c:v>8.7246776444748958E-2</c:v>
                </c:pt>
                <c:pt idx="86">
                  <c:v>8.8065430220944249E-2</c:v>
                </c:pt>
                <c:pt idx="87">
                  <c:v>8.8889144444077098E-2</c:v>
                </c:pt>
                <c:pt idx="88">
                  <c:v>8.9717779731778927E-2</c:v>
                </c:pt>
                <c:pt idx="89">
                  <c:v>9.0551200985961533E-2</c:v>
                </c:pt>
                <c:pt idx="90">
                  <c:v>9.13892772703669E-2</c:v>
                </c:pt>
                <c:pt idx="91">
                  <c:v>9.2231881689576314E-2</c:v>
                </c:pt>
                <c:pt idx="92">
                  <c:v>9.3078891269718092E-2</c:v>
                </c:pt>
                <c:pt idx="93">
                  <c:v>9.3930186841078955E-2</c:v>
                </c:pt>
                <c:pt idx="94">
                  <c:v>9.4785652922792063E-2</c:v>
                </c:pt>
                <c:pt idx="95">
                  <c:v>9.5645177609746751E-2</c:v>
                </c:pt>
                <c:pt idx="96">
                  <c:v>9.6508652461838901E-2</c:v>
                </c:pt>
                <c:pt idx="97">
                  <c:v>9.7375972395658261E-2</c:v>
                </c:pt>
                <c:pt idx="98">
                  <c:v>9.824703557868808E-2</c:v>
                </c:pt>
                <c:pt idx="99">
                  <c:v>9.9121743326073528E-2</c:v>
                </c:pt>
                <c:pt idx="100">
                  <c:v>0.1</c:v>
                </c:pt>
              </c:numCache>
            </c:numRef>
          </c:xVal>
          <c:yVal>
            <c:numRef>
              <c:f>'Efficient Frontier'!$E$24:$E$124</c:f>
              <c:numCache>
                <c:formatCode>0%</c:formatCode>
                <c:ptCount val="101"/>
                <c:pt idx="0">
                  <c:v>0.09</c:v>
                </c:pt>
                <c:pt idx="1">
                  <c:v>9.0899999999999995E-2</c:v>
                </c:pt>
                <c:pt idx="2">
                  <c:v>9.1800000000000007E-2</c:v>
                </c:pt>
                <c:pt idx="3">
                  <c:v>9.2699999999999991E-2</c:v>
                </c:pt>
                <c:pt idx="4">
                  <c:v>9.3599999999999989E-2</c:v>
                </c:pt>
                <c:pt idx="5">
                  <c:v>9.4499999999999987E-2</c:v>
                </c:pt>
                <c:pt idx="6">
                  <c:v>9.5399999999999999E-2</c:v>
                </c:pt>
                <c:pt idx="7">
                  <c:v>9.6299999999999997E-2</c:v>
                </c:pt>
                <c:pt idx="8">
                  <c:v>9.7199999999999995E-2</c:v>
                </c:pt>
                <c:pt idx="9">
                  <c:v>9.8099999999999993E-2</c:v>
                </c:pt>
                <c:pt idx="10">
                  <c:v>9.9000000000000005E-2</c:v>
                </c:pt>
                <c:pt idx="11">
                  <c:v>9.9900000000000003E-2</c:v>
                </c:pt>
                <c:pt idx="12">
                  <c:v>0.10079999999999999</c:v>
                </c:pt>
                <c:pt idx="13">
                  <c:v>0.1017</c:v>
                </c:pt>
                <c:pt idx="14">
                  <c:v>0.1026</c:v>
                </c:pt>
                <c:pt idx="15">
                  <c:v>0.10349999999999999</c:v>
                </c:pt>
                <c:pt idx="16">
                  <c:v>0.10439999999999999</c:v>
                </c:pt>
                <c:pt idx="17">
                  <c:v>0.10529999999999999</c:v>
                </c:pt>
                <c:pt idx="18">
                  <c:v>0.1062</c:v>
                </c:pt>
                <c:pt idx="19">
                  <c:v>0.1071</c:v>
                </c:pt>
                <c:pt idx="20">
                  <c:v>0.10799999999999998</c:v>
                </c:pt>
                <c:pt idx="21">
                  <c:v>0.1089</c:v>
                </c:pt>
                <c:pt idx="22">
                  <c:v>0.10979999999999999</c:v>
                </c:pt>
                <c:pt idx="23">
                  <c:v>0.11069999999999999</c:v>
                </c:pt>
                <c:pt idx="24">
                  <c:v>0.1116</c:v>
                </c:pt>
                <c:pt idx="25">
                  <c:v>0.1125</c:v>
                </c:pt>
                <c:pt idx="26">
                  <c:v>0.1134</c:v>
                </c:pt>
                <c:pt idx="27">
                  <c:v>0.1143</c:v>
                </c:pt>
                <c:pt idx="28">
                  <c:v>0.1152</c:v>
                </c:pt>
                <c:pt idx="29">
                  <c:v>0.11609999999999999</c:v>
                </c:pt>
                <c:pt idx="30">
                  <c:v>0.11699999999999999</c:v>
                </c:pt>
                <c:pt idx="31">
                  <c:v>0.11789999999999999</c:v>
                </c:pt>
                <c:pt idx="32">
                  <c:v>0.11879999999999999</c:v>
                </c:pt>
                <c:pt idx="33">
                  <c:v>0.1197</c:v>
                </c:pt>
                <c:pt idx="34">
                  <c:v>0.12059999999999998</c:v>
                </c:pt>
                <c:pt idx="35">
                  <c:v>0.1215</c:v>
                </c:pt>
                <c:pt idx="36">
                  <c:v>0.12239999999999999</c:v>
                </c:pt>
                <c:pt idx="37">
                  <c:v>0.12329999999999999</c:v>
                </c:pt>
                <c:pt idx="38">
                  <c:v>0.1242</c:v>
                </c:pt>
                <c:pt idx="39">
                  <c:v>0.12509999999999999</c:v>
                </c:pt>
                <c:pt idx="40">
                  <c:v>0.126</c:v>
                </c:pt>
                <c:pt idx="41">
                  <c:v>0.12690000000000001</c:v>
                </c:pt>
                <c:pt idx="42">
                  <c:v>0.1278</c:v>
                </c:pt>
                <c:pt idx="43">
                  <c:v>0.12870000000000001</c:v>
                </c:pt>
                <c:pt idx="44">
                  <c:v>0.12959999999999999</c:v>
                </c:pt>
                <c:pt idx="45">
                  <c:v>0.1305</c:v>
                </c:pt>
                <c:pt idx="46">
                  <c:v>0.13140000000000002</c:v>
                </c:pt>
                <c:pt idx="47">
                  <c:v>0.1323</c:v>
                </c:pt>
                <c:pt idx="48">
                  <c:v>0.13319999999999999</c:v>
                </c:pt>
                <c:pt idx="49">
                  <c:v>0.1341</c:v>
                </c:pt>
                <c:pt idx="50">
                  <c:v>0.13500000000000001</c:v>
                </c:pt>
                <c:pt idx="51">
                  <c:v>0.13589999999999999</c:v>
                </c:pt>
                <c:pt idx="52">
                  <c:v>0.1368</c:v>
                </c:pt>
                <c:pt idx="53">
                  <c:v>0.13769999999999999</c:v>
                </c:pt>
                <c:pt idx="54">
                  <c:v>0.1386</c:v>
                </c:pt>
                <c:pt idx="55">
                  <c:v>0.13950000000000001</c:v>
                </c:pt>
                <c:pt idx="56">
                  <c:v>0.1404</c:v>
                </c:pt>
                <c:pt idx="57">
                  <c:v>0.14129999999999998</c:v>
                </c:pt>
                <c:pt idx="58">
                  <c:v>0.14219999999999999</c:v>
                </c:pt>
                <c:pt idx="59">
                  <c:v>0.1431</c:v>
                </c:pt>
                <c:pt idx="60">
                  <c:v>0.14399999999999999</c:v>
                </c:pt>
                <c:pt idx="61">
                  <c:v>0.1449</c:v>
                </c:pt>
                <c:pt idx="62">
                  <c:v>0.14579999999999999</c:v>
                </c:pt>
                <c:pt idx="63">
                  <c:v>0.1467</c:v>
                </c:pt>
                <c:pt idx="64">
                  <c:v>0.14760000000000001</c:v>
                </c:pt>
                <c:pt idx="65">
                  <c:v>0.14849999999999999</c:v>
                </c:pt>
                <c:pt idx="66">
                  <c:v>0.14940000000000001</c:v>
                </c:pt>
                <c:pt idx="67">
                  <c:v>0.15029999999999999</c:v>
                </c:pt>
                <c:pt idx="68">
                  <c:v>0.1512</c:v>
                </c:pt>
                <c:pt idx="69">
                  <c:v>0.15209999999999999</c:v>
                </c:pt>
                <c:pt idx="70">
                  <c:v>0.153</c:v>
                </c:pt>
                <c:pt idx="71">
                  <c:v>0.15390000000000001</c:v>
                </c:pt>
                <c:pt idx="72">
                  <c:v>0.15479999999999999</c:v>
                </c:pt>
                <c:pt idx="73">
                  <c:v>0.15570000000000001</c:v>
                </c:pt>
                <c:pt idx="74">
                  <c:v>0.15659999999999999</c:v>
                </c:pt>
                <c:pt idx="75">
                  <c:v>0.1575</c:v>
                </c:pt>
                <c:pt idx="76">
                  <c:v>0.15840000000000001</c:v>
                </c:pt>
                <c:pt idx="77">
                  <c:v>0.1593</c:v>
                </c:pt>
                <c:pt idx="78">
                  <c:v>0.16020000000000001</c:v>
                </c:pt>
                <c:pt idx="79">
                  <c:v>0.16109999999999999</c:v>
                </c:pt>
                <c:pt idx="80">
                  <c:v>0.16199999999999998</c:v>
                </c:pt>
                <c:pt idx="81">
                  <c:v>0.16290000000000002</c:v>
                </c:pt>
                <c:pt idx="82">
                  <c:v>0.16379999999999997</c:v>
                </c:pt>
                <c:pt idx="83">
                  <c:v>0.16469999999999999</c:v>
                </c:pt>
                <c:pt idx="84">
                  <c:v>0.1656</c:v>
                </c:pt>
                <c:pt idx="85">
                  <c:v>0.16650000000000001</c:v>
                </c:pt>
                <c:pt idx="86">
                  <c:v>0.16739999999999999</c:v>
                </c:pt>
                <c:pt idx="87">
                  <c:v>0.16829999999999998</c:v>
                </c:pt>
                <c:pt idx="88">
                  <c:v>0.16919999999999999</c:v>
                </c:pt>
                <c:pt idx="89">
                  <c:v>0.1701</c:v>
                </c:pt>
                <c:pt idx="90">
                  <c:v>0.17100000000000001</c:v>
                </c:pt>
                <c:pt idx="91">
                  <c:v>0.1719</c:v>
                </c:pt>
                <c:pt idx="92">
                  <c:v>0.17279999999999998</c:v>
                </c:pt>
                <c:pt idx="93">
                  <c:v>0.17369999999999999</c:v>
                </c:pt>
                <c:pt idx="94">
                  <c:v>0.17460000000000001</c:v>
                </c:pt>
                <c:pt idx="95">
                  <c:v>0.17549999999999999</c:v>
                </c:pt>
                <c:pt idx="96">
                  <c:v>0.17639999999999997</c:v>
                </c:pt>
                <c:pt idx="97">
                  <c:v>0.17729999999999999</c:v>
                </c:pt>
                <c:pt idx="98">
                  <c:v>0.1782</c:v>
                </c:pt>
                <c:pt idx="99">
                  <c:v>0.17910000000000001</c:v>
                </c:pt>
                <c:pt idx="100">
                  <c:v>0.18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23232"/>
        <c:axId val="209825152"/>
      </c:scatterChart>
      <c:valAx>
        <c:axId val="209823232"/>
        <c:scaling>
          <c:orientation val="minMax"/>
          <c:min val="5.000000000000001E-2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Open sans"/>
                  </a:defRPr>
                </a:pPr>
                <a:r>
                  <a:rPr lang="en-GB" sz="1400" b="0">
                    <a:latin typeface="Open sans"/>
                  </a:rPr>
                  <a:t>Standard Deviation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209825152"/>
        <c:crosses val="autoZero"/>
        <c:crossBetween val="midCat"/>
      </c:valAx>
      <c:valAx>
        <c:axId val="209825152"/>
        <c:scaling>
          <c:orientation val="minMax"/>
          <c:max val="0.2"/>
          <c:min val="6.0000000000000012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 b="0"/>
                  <a:t>Expected Return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09823232"/>
        <c:crosses val="autoZero"/>
        <c:crossBetween val="midCat"/>
        <c:maj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0811964664944"/>
          <c:y val="4.9011557742585476E-2"/>
          <c:w val="0.81732116407643962"/>
          <c:h val="0.83500860141170852"/>
        </c:manualLayout>
      </c:layout>
      <c:scatterChart>
        <c:scatterStyle val="smoothMarker"/>
        <c:varyColors val="0"/>
        <c:ser>
          <c:idx val="2"/>
          <c:order val="2"/>
          <c:tx>
            <c:strRef>
              <c:f>'Optimal Risky Portfolio'!$J$5</c:f>
              <c:strCache>
                <c:ptCount val="1"/>
                <c:pt idx="0">
                  <c:v>Optimal risky portfolio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rgbClr val="363B78"/>
              </a:solidFill>
              <a:ln>
                <a:noFill/>
              </a:ln>
            </c:spPr>
          </c:marker>
          <c:xVal>
            <c:numRef>
              <c:f>'Optimal Risky Portfolio'!$J$7</c:f>
              <c:numCache>
                <c:formatCode>0.00%</c:formatCode>
                <c:ptCount val="1"/>
                <c:pt idx="0">
                  <c:v>7.1027548707761817E-2</c:v>
                </c:pt>
              </c:numCache>
            </c:numRef>
          </c:xVal>
          <c:yVal>
            <c:numRef>
              <c:f>'Optimal Risky Portfolio'!$J$6</c:f>
              <c:numCache>
                <c:formatCode>0.00%</c:formatCode>
                <c:ptCount val="1"/>
                <c:pt idx="0">
                  <c:v>0.14692771693508949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74432"/>
        <c:axId val="212684800"/>
      </c:scatterChart>
      <c:scatterChart>
        <c:scatterStyle val="lineMarker"/>
        <c:varyColors val="0"/>
        <c:ser>
          <c:idx val="0"/>
          <c:order val="0"/>
          <c:tx>
            <c:strRef>
              <c:f>'Optimal Risky Portfolio'!$L$5:$O$5</c:f>
              <c:strCache>
                <c:ptCount val="1"/>
                <c:pt idx="0">
                  <c:v>Efficient Frontier</c:v>
                </c:pt>
              </c:strCache>
            </c:strRef>
          </c:tx>
          <c:spPr>
            <a:ln w="28575">
              <a:solidFill>
                <a:srgbClr val="363B78"/>
              </a:solidFill>
            </a:ln>
          </c:spPr>
          <c:marker>
            <c:symbol val="none"/>
          </c:marker>
          <c:xVal>
            <c:numRef>
              <c:f>'Optimal Risky Portfolio'!$N$7:$N$107</c:f>
              <c:numCache>
                <c:formatCode>0.00%</c:formatCode>
                <c:ptCount val="101"/>
                <c:pt idx="0">
                  <c:v>0.06</c:v>
                </c:pt>
                <c:pt idx="1">
                  <c:v>5.9608053147204867E-2</c:v>
                </c:pt>
                <c:pt idx="2">
                  <c:v>5.9232423553320861E-2</c:v>
                </c:pt>
                <c:pt idx="3">
                  <c:v>5.8873423545773178E-2</c:v>
                </c:pt>
                <c:pt idx="4">
                  <c:v>5.8531359116289108E-2</c:v>
                </c:pt>
                <c:pt idx="5">
                  <c:v>5.8206528843420986E-2</c:v>
                </c:pt>
                <c:pt idx="6">
                  <c:v>5.7899222792711126E-2</c:v>
                </c:pt>
                <c:pt idx="7">
                  <c:v>5.7609721401860638E-2</c:v>
                </c:pt>
                <c:pt idx="8">
                  <c:v>5.733829435900583E-2</c:v>
                </c:pt>
                <c:pt idx="9">
                  <c:v>5.708519948287822E-2</c:v>
                </c:pt>
                <c:pt idx="10">
                  <c:v>5.6850681614207588E-2</c:v>
                </c:pt>
                <c:pt idx="11">
                  <c:v>5.6634971528199782E-2</c:v>
                </c:pt>
                <c:pt idx="12">
                  <c:v>5.6438284878263266E-2</c:v>
                </c:pt>
                <c:pt idx="13">
                  <c:v>5.6260821181351416E-2</c:v>
                </c:pt>
                <c:pt idx="14">
                  <c:v>5.610276285531756E-2</c:v>
                </c:pt>
                <c:pt idx="15">
                  <c:v>5.5964274318532882E-2</c:v>
                </c:pt>
                <c:pt idx="16">
                  <c:v>5.5845501161687142E-2</c:v>
                </c:pt>
                <c:pt idx="17">
                  <c:v>5.5746569401174811E-2</c:v>
                </c:pt>
                <c:pt idx="18">
                  <c:v>5.5667584822767374E-2</c:v>
                </c:pt>
                <c:pt idx="19">
                  <c:v>5.5608632423392687E-2</c:v>
                </c:pt>
                <c:pt idx="20">
                  <c:v>5.5569775957799224E-2</c:v>
                </c:pt>
                <c:pt idx="21">
                  <c:v>5.5551057595692996E-2</c:v>
                </c:pt>
                <c:pt idx="22">
                  <c:v>5.5552497693623103E-2</c:v>
                </c:pt>
                <c:pt idx="23">
                  <c:v>5.5574094684484071E-2</c:v>
                </c:pt>
                <c:pt idx="24">
                  <c:v>5.5615825086031051E-2</c:v>
                </c:pt>
                <c:pt idx="25">
                  <c:v>5.5677643628300216E-2</c:v>
                </c:pt>
                <c:pt idx="26">
                  <c:v>5.5759483498325199E-2</c:v>
                </c:pt>
                <c:pt idx="27">
                  <c:v>5.5861256699075434E-2</c:v>
                </c:pt>
                <c:pt idx="28">
                  <c:v>5.5982854518146899E-2</c:v>
                </c:pt>
                <c:pt idx="29">
                  <c:v>5.6124148100438906E-2</c:v>
                </c:pt>
                <c:pt idx="30">
                  <c:v>5.628498911788115E-2</c:v>
                </c:pt>
                <c:pt idx="31">
                  <c:v>5.6465210528253588E-2</c:v>
                </c:pt>
                <c:pt idx="32">
                  <c:v>5.6664627414287301E-2</c:v>
                </c:pt>
                <c:pt idx="33">
                  <c:v>5.6883037893558384E-2</c:v>
                </c:pt>
                <c:pt idx="34">
                  <c:v>5.7120224089196286E-2</c:v>
                </c:pt>
                <c:pt idx="35">
                  <c:v>5.7375953151124211E-2</c:v>
                </c:pt>
                <c:pt idx="36">
                  <c:v>5.7649978317428706E-2</c:v>
                </c:pt>
                <c:pt idx="37">
                  <c:v>5.7942040005508955E-2</c:v>
                </c:pt>
                <c:pt idx="38">
                  <c:v>5.8251866922872098E-2</c:v>
                </c:pt>
                <c:pt idx="39">
                  <c:v>5.8579177187802839E-2</c:v>
                </c:pt>
                <c:pt idx="40">
                  <c:v>5.8923679450624947E-2</c:v>
                </c:pt>
                <c:pt idx="41">
                  <c:v>5.9285074006869561E-2</c:v>
                </c:pt>
                <c:pt idx="42">
                  <c:v>5.9663053894349061E-2</c:v>
                </c:pt>
                <c:pt idx="43">
                  <c:v>6.0057305966884668E-2</c:v>
                </c:pt>
                <c:pt idx="44">
                  <c:v>6.0467511938230106E-2</c:v>
                </c:pt>
                <c:pt idx="45">
                  <c:v>6.0893349390553318E-2</c:v>
                </c:pt>
                <c:pt idx="46">
                  <c:v>6.1334492742664802E-2</c:v>
                </c:pt>
                <c:pt idx="47">
                  <c:v>6.1790614173998955E-2</c:v>
                </c:pt>
                <c:pt idx="48">
                  <c:v>6.2261384501149666E-2</c:v>
                </c:pt>
                <c:pt idx="49">
                  <c:v>6.2746474004520769E-2</c:v>
                </c:pt>
                <c:pt idx="50">
                  <c:v>6.3245553203367583E-2</c:v>
                </c:pt>
                <c:pt idx="51">
                  <c:v>6.3758293578169103E-2</c:v>
                </c:pt>
                <c:pt idx="52">
                  <c:v>6.4284368239876183E-2</c:v>
                </c:pt>
                <c:pt idx="53">
                  <c:v>6.4823452546127161E-2</c:v>
                </c:pt>
                <c:pt idx="54">
                  <c:v>6.5375224665005935E-2</c:v>
                </c:pt>
                <c:pt idx="55">
                  <c:v>6.593936608733815E-2</c:v>
                </c:pt>
                <c:pt idx="56">
                  <c:v>6.6515562088882638E-2</c:v>
                </c:pt>
                <c:pt idx="57">
                  <c:v>6.7103502144075913E-2</c:v>
                </c:pt>
                <c:pt idx="58">
                  <c:v>6.7702880293234208E-2</c:v>
                </c:pt>
                <c:pt idx="59">
                  <c:v>6.8313395465311191E-2</c:v>
                </c:pt>
                <c:pt idx="60">
                  <c:v>6.8934751758456356E-2</c:v>
                </c:pt>
                <c:pt idx="61">
                  <c:v>6.9566658680721483E-2</c:v>
                </c:pt>
                <c:pt idx="62">
                  <c:v>7.020883135332763E-2</c:v>
                </c:pt>
                <c:pt idx="63">
                  <c:v>7.0860990678934213E-2</c:v>
                </c:pt>
                <c:pt idx="64">
                  <c:v>7.1522863477352469E-2</c:v>
                </c:pt>
                <c:pt idx="65">
                  <c:v>7.219418259112019E-2</c:v>
                </c:pt>
                <c:pt idx="66">
                  <c:v>7.2874686963307095E-2</c:v>
                </c:pt>
                <c:pt idx="67">
                  <c:v>7.3564121689856404E-2</c:v>
                </c:pt>
                <c:pt idx="68">
                  <c:v>7.4262238048687979E-2</c:v>
                </c:pt>
                <c:pt idx="69">
                  <c:v>7.496879350769893E-2</c:v>
                </c:pt>
                <c:pt idx="70">
                  <c:v>7.5683551713698019E-2</c:v>
                </c:pt>
                <c:pt idx="71">
                  <c:v>7.6406282464205791E-2</c:v>
                </c:pt>
                <c:pt idx="72">
                  <c:v>7.7136761663943357E-2</c:v>
                </c:pt>
                <c:pt idx="73">
                  <c:v>7.7874771267721882E-2</c:v>
                </c:pt>
                <c:pt idx="74">
                  <c:v>7.8620099211334005E-2</c:v>
                </c:pt>
                <c:pt idx="75">
                  <c:v>7.9372539331937733E-2</c:v>
                </c:pt>
                <c:pt idx="76">
                  <c:v>8.0131891279315262E-2</c:v>
                </c:pt>
                <c:pt idx="77">
                  <c:v>8.0897960419283751E-2</c:v>
                </c:pt>
                <c:pt idx="78">
                  <c:v>8.167055773043308E-2</c:v>
                </c:pt>
                <c:pt idx="79">
                  <c:v>8.2449499695268033E-2</c:v>
                </c:pt>
                <c:pt idx="80">
                  <c:v>8.3234608186739265E-2</c:v>
                </c:pt>
                <c:pt idx="81">
                  <c:v>8.4025710351058644E-2</c:v>
                </c:pt>
                <c:pt idx="82">
                  <c:v>8.4822638487611318E-2</c:v>
                </c:pt>
                <c:pt idx="83">
                  <c:v>8.562522992669859E-2</c:v>
                </c:pt>
                <c:pt idx="84">
                  <c:v>8.6433326905771712E-2</c:v>
                </c:pt>
                <c:pt idx="85">
                  <c:v>8.7246776444748958E-2</c:v>
                </c:pt>
                <c:pt idx="86">
                  <c:v>8.8065430220944249E-2</c:v>
                </c:pt>
                <c:pt idx="87">
                  <c:v>8.8889144444077098E-2</c:v>
                </c:pt>
                <c:pt idx="88">
                  <c:v>8.9717779731778927E-2</c:v>
                </c:pt>
                <c:pt idx="89">
                  <c:v>9.0551200985961533E-2</c:v>
                </c:pt>
                <c:pt idx="90">
                  <c:v>9.13892772703669E-2</c:v>
                </c:pt>
                <c:pt idx="91">
                  <c:v>9.2231881689576314E-2</c:v>
                </c:pt>
                <c:pt idx="92">
                  <c:v>9.3078891269718092E-2</c:v>
                </c:pt>
                <c:pt idx="93">
                  <c:v>9.3930186841078955E-2</c:v>
                </c:pt>
                <c:pt idx="94">
                  <c:v>9.4785652922792063E-2</c:v>
                </c:pt>
                <c:pt idx="95">
                  <c:v>9.5645177609746751E-2</c:v>
                </c:pt>
                <c:pt idx="96">
                  <c:v>9.6508652461838901E-2</c:v>
                </c:pt>
                <c:pt idx="97">
                  <c:v>9.7375972395658261E-2</c:v>
                </c:pt>
                <c:pt idx="98">
                  <c:v>9.824703557868808E-2</c:v>
                </c:pt>
                <c:pt idx="99">
                  <c:v>9.9121743326073528E-2</c:v>
                </c:pt>
                <c:pt idx="100">
                  <c:v>0.1</c:v>
                </c:pt>
              </c:numCache>
            </c:numRef>
          </c:xVal>
          <c:yVal>
            <c:numRef>
              <c:f>'Optimal Risky Portfolio'!$O$7:$O$107</c:f>
              <c:numCache>
                <c:formatCode>0.00%</c:formatCode>
                <c:ptCount val="101"/>
                <c:pt idx="0">
                  <c:v>0.09</c:v>
                </c:pt>
                <c:pt idx="1">
                  <c:v>9.0899999999999995E-2</c:v>
                </c:pt>
                <c:pt idx="2">
                  <c:v>9.1800000000000007E-2</c:v>
                </c:pt>
                <c:pt idx="3">
                  <c:v>9.2699999999999991E-2</c:v>
                </c:pt>
                <c:pt idx="4">
                  <c:v>9.3599999999999989E-2</c:v>
                </c:pt>
                <c:pt idx="5">
                  <c:v>9.4499999999999987E-2</c:v>
                </c:pt>
                <c:pt idx="6">
                  <c:v>9.5399999999999999E-2</c:v>
                </c:pt>
                <c:pt idx="7">
                  <c:v>9.6299999999999997E-2</c:v>
                </c:pt>
                <c:pt idx="8">
                  <c:v>9.7199999999999995E-2</c:v>
                </c:pt>
                <c:pt idx="9">
                  <c:v>9.8099999999999993E-2</c:v>
                </c:pt>
                <c:pt idx="10">
                  <c:v>9.9000000000000005E-2</c:v>
                </c:pt>
                <c:pt idx="11">
                  <c:v>9.9900000000000003E-2</c:v>
                </c:pt>
                <c:pt idx="12">
                  <c:v>0.10079999999999999</c:v>
                </c:pt>
                <c:pt idx="13">
                  <c:v>0.1017</c:v>
                </c:pt>
                <c:pt idx="14">
                  <c:v>0.1026</c:v>
                </c:pt>
                <c:pt idx="15">
                  <c:v>0.10349999999999999</c:v>
                </c:pt>
                <c:pt idx="16">
                  <c:v>0.10439999999999999</c:v>
                </c:pt>
                <c:pt idx="17">
                  <c:v>0.10529999999999999</c:v>
                </c:pt>
                <c:pt idx="18">
                  <c:v>0.1062</c:v>
                </c:pt>
                <c:pt idx="19">
                  <c:v>0.1071</c:v>
                </c:pt>
                <c:pt idx="20">
                  <c:v>0.10799999999999998</c:v>
                </c:pt>
                <c:pt idx="21">
                  <c:v>0.1089</c:v>
                </c:pt>
                <c:pt idx="22">
                  <c:v>0.10979999999999999</c:v>
                </c:pt>
                <c:pt idx="23">
                  <c:v>0.11069999999999999</c:v>
                </c:pt>
                <c:pt idx="24">
                  <c:v>0.1116</c:v>
                </c:pt>
                <c:pt idx="25">
                  <c:v>0.1125</c:v>
                </c:pt>
                <c:pt idx="26">
                  <c:v>0.1134</c:v>
                </c:pt>
                <c:pt idx="27">
                  <c:v>0.1143</c:v>
                </c:pt>
                <c:pt idx="28">
                  <c:v>0.1152</c:v>
                </c:pt>
                <c:pt idx="29">
                  <c:v>0.11609999999999999</c:v>
                </c:pt>
                <c:pt idx="30">
                  <c:v>0.11699999999999999</c:v>
                </c:pt>
                <c:pt idx="31">
                  <c:v>0.11789999999999999</c:v>
                </c:pt>
                <c:pt idx="32">
                  <c:v>0.11879999999999999</c:v>
                </c:pt>
                <c:pt idx="33">
                  <c:v>0.1197</c:v>
                </c:pt>
                <c:pt idx="34">
                  <c:v>0.12059999999999998</c:v>
                </c:pt>
                <c:pt idx="35">
                  <c:v>0.1215</c:v>
                </c:pt>
                <c:pt idx="36">
                  <c:v>0.12239999999999999</c:v>
                </c:pt>
                <c:pt idx="37">
                  <c:v>0.12329999999999999</c:v>
                </c:pt>
                <c:pt idx="38">
                  <c:v>0.1242</c:v>
                </c:pt>
                <c:pt idx="39">
                  <c:v>0.12509999999999999</c:v>
                </c:pt>
                <c:pt idx="40">
                  <c:v>0.126</c:v>
                </c:pt>
                <c:pt idx="41">
                  <c:v>0.12690000000000001</c:v>
                </c:pt>
                <c:pt idx="42">
                  <c:v>0.1278</c:v>
                </c:pt>
                <c:pt idx="43">
                  <c:v>0.12870000000000001</c:v>
                </c:pt>
                <c:pt idx="44">
                  <c:v>0.12959999999999999</c:v>
                </c:pt>
                <c:pt idx="45">
                  <c:v>0.1305</c:v>
                </c:pt>
                <c:pt idx="46">
                  <c:v>0.13140000000000002</c:v>
                </c:pt>
                <c:pt idx="47">
                  <c:v>0.1323</c:v>
                </c:pt>
                <c:pt idx="48">
                  <c:v>0.13319999999999999</c:v>
                </c:pt>
                <c:pt idx="49">
                  <c:v>0.1341</c:v>
                </c:pt>
                <c:pt idx="50">
                  <c:v>0.13500000000000001</c:v>
                </c:pt>
                <c:pt idx="51">
                  <c:v>0.13589999999999999</c:v>
                </c:pt>
                <c:pt idx="52">
                  <c:v>0.1368</c:v>
                </c:pt>
                <c:pt idx="53">
                  <c:v>0.13769999999999999</c:v>
                </c:pt>
                <c:pt idx="54">
                  <c:v>0.1386</c:v>
                </c:pt>
                <c:pt idx="55">
                  <c:v>0.13950000000000001</c:v>
                </c:pt>
                <c:pt idx="56">
                  <c:v>0.1404</c:v>
                </c:pt>
                <c:pt idx="57">
                  <c:v>0.14129999999999998</c:v>
                </c:pt>
                <c:pt idx="58">
                  <c:v>0.14219999999999999</c:v>
                </c:pt>
                <c:pt idx="59">
                  <c:v>0.1431</c:v>
                </c:pt>
                <c:pt idx="60">
                  <c:v>0.14399999999999999</c:v>
                </c:pt>
                <c:pt idx="61">
                  <c:v>0.1449</c:v>
                </c:pt>
                <c:pt idx="62">
                  <c:v>0.14579999999999999</c:v>
                </c:pt>
                <c:pt idx="63">
                  <c:v>0.1467</c:v>
                </c:pt>
                <c:pt idx="64">
                  <c:v>0.14760000000000001</c:v>
                </c:pt>
                <c:pt idx="65">
                  <c:v>0.14849999999999999</c:v>
                </c:pt>
                <c:pt idx="66">
                  <c:v>0.14940000000000001</c:v>
                </c:pt>
                <c:pt idx="67">
                  <c:v>0.15029999999999999</c:v>
                </c:pt>
                <c:pt idx="68">
                  <c:v>0.1512</c:v>
                </c:pt>
                <c:pt idx="69">
                  <c:v>0.15209999999999999</c:v>
                </c:pt>
                <c:pt idx="70">
                  <c:v>0.153</c:v>
                </c:pt>
                <c:pt idx="71">
                  <c:v>0.15390000000000001</c:v>
                </c:pt>
                <c:pt idx="72">
                  <c:v>0.15479999999999999</c:v>
                </c:pt>
                <c:pt idx="73">
                  <c:v>0.15570000000000001</c:v>
                </c:pt>
                <c:pt idx="74">
                  <c:v>0.15659999999999999</c:v>
                </c:pt>
                <c:pt idx="75">
                  <c:v>0.1575</c:v>
                </c:pt>
                <c:pt idx="76">
                  <c:v>0.15840000000000001</c:v>
                </c:pt>
                <c:pt idx="77">
                  <c:v>0.1593</c:v>
                </c:pt>
                <c:pt idx="78">
                  <c:v>0.16020000000000001</c:v>
                </c:pt>
                <c:pt idx="79">
                  <c:v>0.16109999999999999</c:v>
                </c:pt>
                <c:pt idx="80">
                  <c:v>0.16199999999999998</c:v>
                </c:pt>
                <c:pt idx="81">
                  <c:v>0.16290000000000002</c:v>
                </c:pt>
                <c:pt idx="82">
                  <c:v>0.16379999999999997</c:v>
                </c:pt>
                <c:pt idx="83">
                  <c:v>0.16469999999999999</c:v>
                </c:pt>
                <c:pt idx="84">
                  <c:v>0.1656</c:v>
                </c:pt>
                <c:pt idx="85">
                  <c:v>0.16650000000000001</c:v>
                </c:pt>
                <c:pt idx="86">
                  <c:v>0.16739999999999999</c:v>
                </c:pt>
                <c:pt idx="87">
                  <c:v>0.16829999999999998</c:v>
                </c:pt>
                <c:pt idx="88">
                  <c:v>0.16919999999999999</c:v>
                </c:pt>
                <c:pt idx="89">
                  <c:v>0.1701</c:v>
                </c:pt>
                <c:pt idx="90">
                  <c:v>0.17100000000000001</c:v>
                </c:pt>
                <c:pt idx="91">
                  <c:v>0.1719</c:v>
                </c:pt>
                <c:pt idx="92">
                  <c:v>0.17279999999999998</c:v>
                </c:pt>
                <c:pt idx="93">
                  <c:v>0.17369999999999999</c:v>
                </c:pt>
                <c:pt idx="94">
                  <c:v>0.17460000000000001</c:v>
                </c:pt>
                <c:pt idx="95">
                  <c:v>0.17549999999999999</c:v>
                </c:pt>
                <c:pt idx="96">
                  <c:v>0.17639999999999997</c:v>
                </c:pt>
                <c:pt idx="97">
                  <c:v>0.17729999999999999</c:v>
                </c:pt>
                <c:pt idx="98">
                  <c:v>0.1782</c:v>
                </c:pt>
                <c:pt idx="99">
                  <c:v>0.17910000000000001</c:v>
                </c:pt>
                <c:pt idx="100">
                  <c:v>0.18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'Optimal Risky Portfolio'!$Q$5:$T$5</c:f>
              <c:strCache>
                <c:ptCount val="1"/>
                <c:pt idx="0">
                  <c:v>Capital Allocation Line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'Optimal Risky Portfolio'!$S$7:$S$107</c:f>
              <c:numCache>
                <c:formatCode>0%</c:formatCode>
                <c:ptCount val="101"/>
                <c:pt idx="0">
                  <c:v>0</c:v>
                </c:pt>
                <c:pt idx="1">
                  <c:v>7.1027548707761881E-4</c:v>
                </c:pt>
                <c:pt idx="2">
                  <c:v>1.4205509741552376E-3</c:v>
                </c:pt>
                <c:pt idx="3">
                  <c:v>2.1308264612328563E-3</c:v>
                </c:pt>
                <c:pt idx="4">
                  <c:v>2.8411019483104752E-3</c:v>
                </c:pt>
                <c:pt idx="5">
                  <c:v>3.5513774353880942E-3</c:v>
                </c:pt>
                <c:pt idx="6">
                  <c:v>4.2616529224657126E-3</c:v>
                </c:pt>
                <c:pt idx="7">
                  <c:v>4.9719284095433233E-3</c:v>
                </c:pt>
                <c:pt idx="8">
                  <c:v>5.6822038966209427E-3</c:v>
                </c:pt>
                <c:pt idx="9">
                  <c:v>6.3924793836985612E-3</c:v>
                </c:pt>
                <c:pt idx="10">
                  <c:v>7.1027548707761805E-3</c:v>
                </c:pt>
                <c:pt idx="11">
                  <c:v>7.813030357853799E-3</c:v>
                </c:pt>
                <c:pt idx="12">
                  <c:v>8.5233058449314184E-3</c:v>
                </c:pt>
                <c:pt idx="13">
                  <c:v>9.233581332009036E-3</c:v>
                </c:pt>
                <c:pt idx="14">
                  <c:v>9.9438568190866553E-3</c:v>
                </c:pt>
                <c:pt idx="15">
                  <c:v>1.0654132306164275E-2</c:v>
                </c:pt>
                <c:pt idx="16">
                  <c:v>1.1364407793241892E-2</c:v>
                </c:pt>
                <c:pt idx="17">
                  <c:v>1.2074683280319512E-2</c:v>
                </c:pt>
                <c:pt idx="18">
                  <c:v>1.2784958767397131E-2</c:v>
                </c:pt>
                <c:pt idx="19">
                  <c:v>1.3495234254474742E-2</c:v>
                </c:pt>
                <c:pt idx="20">
                  <c:v>1.4205509741552361E-2</c:v>
                </c:pt>
                <c:pt idx="21">
                  <c:v>1.4915785228629979E-2</c:v>
                </c:pt>
                <c:pt idx="22">
                  <c:v>1.5626060715707598E-2</c:v>
                </c:pt>
                <c:pt idx="23">
                  <c:v>1.6336336202785216E-2</c:v>
                </c:pt>
                <c:pt idx="24">
                  <c:v>1.7046611689862837E-2</c:v>
                </c:pt>
                <c:pt idx="25">
                  <c:v>1.7756887176940454E-2</c:v>
                </c:pt>
                <c:pt idx="26">
                  <c:v>1.8467162664018072E-2</c:v>
                </c:pt>
                <c:pt idx="27">
                  <c:v>1.9177438151095693E-2</c:v>
                </c:pt>
                <c:pt idx="28">
                  <c:v>1.9887713638173311E-2</c:v>
                </c:pt>
                <c:pt idx="29">
                  <c:v>2.0597989125250928E-2</c:v>
                </c:pt>
                <c:pt idx="30">
                  <c:v>2.1308264612328549E-2</c:v>
                </c:pt>
                <c:pt idx="31">
                  <c:v>2.2018540099406167E-2</c:v>
                </c:pt>
                <c:pt idx="32">
                  <c:v>2.2728815586483778E-2</c:v>
                </c:pt>
                <c:pt idx="33">
                  <c:v>2.3439091073561395E-2</c:v>
                </c:pt>
                <c:pt idx="34">
                  <c:v>2.4149366560639016E-2</c:v>
                </c:pt>
                <c:pt idx="35">
                  <c:v>2.4859642047716634E-2</c:v>
                </c:pt>
                <c:pt idx="36">
                  <c:v>2.5569917534794252E-2</c:v>
                </c:pt>
                <c:pt idx="37">
                  <c:v>2.6280193021871873E-2</c:v>
                </c:pt>
                <c:pt idx="38">
                  <c:v>2.699046850894949E-2</c:v>
                </c:pt>
                <c:pt idx="39">
                  <c:v>2.7700743996027111E-2</c:v>
                </c:pt>
                <c:pt idx="40">
                  <c:v>2.8411019483104729E-2</c:v>
                </c:pt>
                <c:pt idx="41">
                  <c:v>2.9121294970182347E-2</c:v>
                </c:pt>
                <c:pt idx="42">
                  <c:v>2.9831570457259968E-2</c:v>
                </c:pt>
                <c:pt idx="43">
                  <c:v>3.0541845944337585E-2</c:v>
                </c:pt>
                <c:pt idx="44">
                  <c:v>3.1252121431415196E-2</c:v>
                </c:pt>
                <c:pt idx="45">
                  <c:v>3.1962396918492814E-2</c:v>
                </c:pt>
                <c:pt idx="46">
                  <c:v>3.2672672405570431E-2</c:v>
                </c:pt>
                <c:pt idx="47">
                  <c:v>3.3382947892648049E-2</c:v>
                </c:pt>
                <c:pt idx="48">
                  <c:v>3.4093223379725673E-2</c:v>
                </c:pt>
                <c:pt idx="49">
                  <c:v>3.4803498866803291E-2</c:v>
                </c:pt>
                <c:pt idx="50">
                  <c:v>3.5513774353880909E-2</c:v>
                </c:pt>
                <c:pt idx="51">
                  <c:v>3.6224049840958526E-2</c:v>
                </c:pt>
                <c:pt idx="52">
                  <c:v>3.6934325328036144E-2</c:v>
                </c:pt>
                <c:pt idx="53">
                  <c:v>3.7644600815113768E-2</c:v>
                </c:pt>
                <c:pt idx="54">
                  <c:v>3.8354876302191386E-2</c:v>
                </c:pt>
                <c:pt idx="55">
                  <c:v>3.9065151789269004E-2</c:v>
                </c:pt>
                <c:pt idx="56">
                  <c:v>3.9775427276346621E-2</c:v>
                </c:pt>
                <c:pt idx="57">
                  <c:v>4.0485702763424301E-2</c:v>
                </c:pt>
                <c:pt idx="58">
                  <c:v>4.1195978250501919E-2</c:v>
                </c:pt>
                <c:pt idx="59">
                  <c:v>4.1906253737579544E-2</c:v>
                </c:pt>
                <c:pt idx="60">
                  <c:v>4.2616529224657161E-2</c:v>
                </c:pt>
                <c:pt idx="61">
                  <c:v>4.3326804711734779E-2</c:v>
                </c:pt>
                <c:pt idx="62">
                  <c:v>4.4037080198812396E-2</c:v>
                </c:pt>
                <c:pt idx="63">
                  <c:v>4.4747355685890014E-2</c:v>
                </c:pt>
                <c:pt idx="64">
                  <c:v>4.5457631172967632E-2</c:v>
                </c:pt>
                <c:pt idx="65">
                  <c:v>4.6167906660045256E-2</c:v>
                </c:pt>
                <c:pt idx="66">
                  <c:v>4.6878182147122874E-2</c:v>
                </c:pt>
                <c:pt idx="67">
                  <c:v>4.7588457634200491E-2</c:v>
                </c:pt>
                <c:pt idx="68">
                  <c:v>4.8298733121278109E-2</c:v>
                </c:pt>
                <c:pt idx="69">
                  <c:v>4.9009008608355727E-2</c:v>
                </c:pt>
                <c:pt idx="70">
                  <c:v>4.9719284095433351E-2</c:v>
                </c:pt>
                <c:pt idx="71">
                  <c:v>5.0429559582510969E-2</c:v>
                </c:pt>
                <c:pt idx="72">
                  <c:v>5.1139835069588579E-2</c:v>
                </c:pt>
                <c:pt idx="73">
                  <c:v>5.1850110556666197E-2</c:v>
                </c:pt>
                <c:pt idx="74">
                  <c:v>5.2560386043743815E-2</c:v>
                </c:pt>
                <c:pt idx="75">
                  <c:v>5.3270661530821432E-2</c:v>
                </c:pt>
                <c:pt idx="76">
                  <c:v>5.398093701789905E-2</c:v>
                </c:pt>
                <c:pt idx="77">
                  <c:v>5.4691212504976675E-2</c:v>
                </c:pt>
                <c:pt idx="78">
                  <c:v>5.5401487992054292E-2</c:v>
                </c:pt>
                <c:pt idx="79">
                  <c:v>5.611176347913191E-2</c:v>
                </c:pt>
                <c:pt idx="80">
                  <c:v>5.682203896620952E-2</c:v>
                </c:pt>
                <c:pt idx="81">
                  <c:v>5.7532314453287138E-2</c:v>
                </c:pt>
                <c:pt idx="82">
                  <c:v>5.8242589940364756E-2</c:v>
                </c:pt>
                <c:pt idx="83">
                  <c:v>5.8952865427442373E-2</c:v>
                </c:pt>
                <c:pt idx="84">
                  <c:v>5.9663140914519998E-2</c:v>
                </c:pt>
                <c:pt idx="85">
                  <c:v>6.0373416401597615E-2</c:v>
                </c:pt>
                <c:pt idx="86">
                  <c:v>6.1083691888675233E-2</c:v>
                </c:pt>
                <c:pt idx="87">
                  <c:v>6.1793967375752851E-2</c:v>
                </c:pt>
                <c:pt idx="88">
                  <c:v>6.2504242862830475E-2</c:v>
                </c:pt>
                <c:pt idx="89">
                  <c:v>6.3214518349908086E-2</c:v>
                </c:pt>
                <c:pt idx="90">
                  <c:v>6.392479383698571E-2</c:v>
                </c:pt>
                <c:pt idx="91">
                  <c:v>6.4635069324063321E-2</c:v>
                </c:pt>
                <c:pt idx="92">
                  <c:v>6.5345344811140946E-2</c:v>
                </c:pt>
                <c:pt idx="93">
                  <c:v>6.605562029821857E-2</c:v>
                </c:pt>
                <c:pt idx="94">
                  <c:v>6.6765895785296181E-2</c:v>
                </c:pt>
                <c:pt idx="95">
                  <c:v>6.7476171272373792E-2</c:v>
                </c:pt>
                <c:pt idx="96">
                  <c:v>6.8186446759451416E-2</c:v>
                </c:pt>
                <c:pt idx="97">
                  <c:v>6.8896722246529027E-2</c:v>
                </c:pt>
                <c:pt idx="98">
                  <c:v>6.9606997733606651E-2</c:v>
                </c:pt>
                <c:pt idx="99">
                  <c:v>7.0317273220684276E-2</c:v>
                </c:pt>
                <c:pt idx="100">
                  <c:v>7.1027548707761817E-2</c:v>
                </c:pt>
              </c:numCache>
            </c:numRef>
          </c:xVal>
          <c:yVal>
            <c:numRef>
              <c:f>'Optimal Risky Portfolio'!$T$7:$T$107</c:f>
              <c:numCache>
                <c:formatCode>0.00%</c:formatCode>
                <c:ptCount val="101"/>
                <c:pt idx="0">
                  <c:v>0.05</c:v>
                </c:pt>
                <c:pt idx="1">
                  <c:v>5.0969277169350902E-2</c:v>
                </c:pt>
                <c:pt idx="2">
                  <c:v>5.1938554338701794E-2</c:v>
                </c:pt>
                <c:pt idx="3">
                  <c:v>5.2907831508052693E-2</c:v>
                </c:pt>
                <c:pt idx="4">
                  <c:v>5.3877108677403585E-2</c:v>
                </c:pt>
                <c:pt idx="5">
                  <c:v>5.4846385846754483E-2</c:v>
                </c:pt>
                <c:pt idx="6">
                  <c:v>5.5815663016105375E-2</c:v>
                </c:pt>
                <c:pt idx="7">
                  <c:v>5.6784940185456267E-2</c:v>
                </c:pt>
                <c:pt idx="8">
                  <c:v>5.7754217354807159E-2</c:v>
                </c:pt>
                <c:pt idx="9">
                  <c:v>5.8723494524158051E-2</c:v>
                </c:pt>
                <c:pt idx="10">
                  <c:v>5.969277169350895E-2</c:v>
                </c:pt>
                <c:pt idx="11">
                  <c:v>6.0662048862859849E-2</c:v>
                </c:pt>
                <c:pt idx="12">
                  <c:v>6.1631326032210741E-2</c:v>
                </c:pt>
                <c:pt idx="13">
                  <c:v>6.2600603201561633E-2</c:v>
                </c:pt>
                <c:pt idx="14">
                  <c:v>6.3569880370912532E-2</c:v>
                </c:pt>
                <c:pt idx="15">
                  <c:v>6.4539157540263431E-2</c:v>
                </c:pt>
                <c:pt idx="16">
                  <c:v>6.550843470961433E-2</c:v>
                </c:pt>
                <c:pt idx="17">
                  <c:v>6.6477711878965229E-2</c:v>
                </c:pt>
                <c:pt idx="18">
                  <c:v>6.7446989048316114E-2</c:v>
                </c:pt>
                <c:pt idx="19">
                  <c:v>6.8416266217666999E-2</c:v>
                </c:pt>
                <c:pt idx="20">
                  <c:v>6.9385543387017898E-2</c:v>
                </c:pt>
                <c:pt idx="21">
                  <c:v>7.0354820556368797E-2</c:v>
                </c:pt>
                <c:pt idx="22">
                  <c:v>7.1324097725719682E-2</c:v>
                </c:pt>
                <c:pt idx="23">
                  <c:v>7.2293374895070595E-2</c:v>
                </c:pt>
                <c:pt idx="24">
                  <c:v>7.326265206442148E-2</c:v>
                </c:pt>
                <c:pt idx="25">
                  <c:v>7.4231929233772379E-2</c:v>
                </c:pt>
                <c:pt idx="26">
                  <c:v>7.5201206403123277E-2</c:v>
                </c:pt>
                <c:pt idx="27">
                  <c:v>7.6170483572474162E-2</c:v>
                </c:pt>
                <c:pt idx="28">
                  <c:v>7.7139760741825061E-2</c:v>
                </c:pt>
                <c:pt idx="29">
                  <c:v>7.810903791117596E-2</c:v>
                </c:pt>
                <c:pt idx="30">
                  <c:v>7.9078315080526845E-2</c:v>
                </c:pt>
                <c:pt idx="31">
                  <c:v>8.0047592249877744E-2</c:v>
                </c:pt>
                <c:pt idx="32">
                  <c:v>8.1016869419228629E-2</c:v>
                </c:pt>
                <c:pt idx="33">
                  <c:v>8.1986146588579528E-2</c:v>
                </c:pt>
                <c:pt idx="34">
                  <c:v>8.2955423757930427E-2</c:v>
                </c:pt>
                <c:pt idx="35">
                  <c:v>8.3924700927281326E-2</c:v>
                </c:pt>
                <c:pt idx="36">
                  <c:v>8.4893978096632211E-2</c:v>
                </c:pt>
                <c:pt idx="37">
                  <c:v>8.586325526598311E-2</c:v>
                </c:pt>
                <c:pt idx="38">
                  <c:v>8.6832532435334009E-2</c:v>
                </c:pt>
                <c:pt idx="39">
                  <c:v>8.7801809604684894E-2</c:v>
                </c:pt>
                <c:pt idx="40">
                  <c:v>8.8771086774035807E-2</c:v>
                </c:pt>
                <c:pt idx="41">
                  <c:v>8.9740363943386692E-2</c:v>
                </c:pt>
                <c:pt idx="42">
                  <c:v>9.0709641112737591E-2</c:v>
                </c:pt>
                <c:pt idx="43">
                  <c:v>9.167891828208849E-2</c:v>
                </c:pt>
                <c:pt idx="44">
                  <c:v>9.2648195451439375E-2</c:v>
                </c:pt>
                <c:pt idx="45">
                  <c:v>9.361747262079026E-2</c:v>
                </c:pt>
                <c:pt idx="46">
                  <c:v>9.4586749790141172E-2</c:v>
                </c:pt>
                <c:pt idx="47">
                  <c:v>9.5556026959492057E-2</c:v>
                </c:pt>
                <c:pt idx="48">
                  <c:v>9.6525304128842943E-2</c:v>
                </c:pt>
                <c:pt idx="49">
                  <c:v>9.7494581298193855E-2</c:v>
                </c:pt>
                <c:pt idx="50">
                  <c:v>9.846385846754474E-2</c:v>
                </c:pt>
                <c:pt idx="51">
                  <c:v>9.9433135636895653E-2</c:v>
                </c:pt>
                <c:pt idx="52">
                  <c:v>0.10040241280624654</c:v>
                </c:pt>
                <c:pt idx="53">
                  <c:v>0.10137168997559742</c:v>
                </c:pt>
                <c:pt idx="54">
                  <c:v>0.10234096714494834</c:v>
                </c:pt>
                <c:pt idx="55">
                  <c:v>0.10331024431429923</c:v>
                </c:pt>
                <c:pt idx="56">
                  <c:v>0.10427952148365013</c:v>
                </c:pt>
                <c:pt idx="57">
                  <c:v>0.1052487986530011</c:v>
                </c:pt>
                <c:pt idx="58">
                  <c:v>0.106218075822352</c:v>
                </c:pt>
                <c:pt idx="59">
                  <c:v>0.10718735299170289</c:v>
                </c:pt>
                <c:pt idx="60">
                  <c:v>0.10815663016105379</c:v>
                </c:pt>
                <c:pt idx="61">
                  <c:v>0.10912590733040468</c:v>
                </c:pt>
                <c:pt idx="62">
                  <c:v>0.11009518449975558</c:v>
                </c:pt>
                <c:pt idx="63">
                  <c:v>0.11106446166910647</c:v>
                </c:pt>
                <c:pt idx="64">
                  <c:v>0.11203373883845737</c:v>
                </c:pt>
                <c:pt idx="65">
                  <c:v>0.11300301600780827</c:v>
                </c:pt>
                <c:pt idx="66">
                  <c:v>0.11397229317715918</c:v>
                </c:pt>
                <c:pt idx="67">
                  <c:v>0.11494157034651006</c:v>
                </c:pt>
                <c:pt idx="68">
                  <c:v>0.11591084751586095</c:v>
                </c:pt>
                <c:pt idx="69">
                  <c:v>0.11688012468521186</c:v>
                </c:pt>
                <c:pt idx="70">
                  <c:v>0.11784940185456275</c:v>
                </c:pt>
                <c:pt idx="71">
                  <c:v>0.11881867902391366</c:v>
                </c:pt>
                <c:pt idx="72">
                  <c:v>0.11978795619326453</c:v>
                </c:pt>
                <c:pt idx="73">
                  <c:v>0.12075723336261543</c:v>
                </c:pt>
                <c:pt idx="74">
                  <c:v>0.12172651053196633</c:v>
                </c:pt>
                <c:pt idx="75">
                  <c:v>0.12269578770131723</c:v>
                </c:pt>
                <c:pt idx="76">
                  <c:v>0.12366506487066811</c:v>
                </c:pt>
                <c:pt idx="77">
                  <c:v>0.12463434204001901</c:v>
                </c:pt>
                <c:pt idx="78">
                  <c:v>0.12560361920936991</c:v>
                </c:pt>
                <c:pt idx="79">
                  <c:v>0.1265728963787208</c:v>
                </c:pt>
                <c:pt idx="80">
                  <c:v>0.12754217354807168</c:v>
                </c:pt>
                <c:pt idx="81">
                  <c:v>0.12851145071742257</c:v>
                </c:pt>
                <c:pt idx="82">
                  <c:v>0.12948072788677348</c:v>
                </c:pt>
                <c:pt idx="83">
                  <c:v>0.13045000505612436</c:v>
                </c:pt>
                <c:pt idx="84">
                  <c:v>0.13141928222547525</c:v>
                </c:pt>
                <c:pt idx="85">
                  <c:v>0.13238855939482616</c:v>
                </c:pt>
                <c:pt idx="86">
                  <c:v>0.13335783656417705</c:v>
                </c:pt>
                <c:pt idx="87">
                  <c:v>0.13432711373352796</c:v>
                </c:pt>
                <c:pt idx="88">
                  <c:v>0.13529639090287884</c:v>
                </c:pt>
                <c:pt idx="89">
                  <c:v>0.13626566807222976</c:v>
                </c:pt>
                <c:pt idx="90">
                  <c:v>0.13723494524158064</c:v>
                </c:pt>
                <c:pt idx="91">
                  <c:v>0.13820422241093153</c:v>
                </c:pt>
                <c:pt idx="92">
                  <c:v>0.13917349958028244</c:v>
                </c:pt>
                <c:pt idx="93">
                  <c:v>0.14014277674963332</c:v>
                </c:pt>
                <c:pt idx="94">
                  <c:v>0.14111205391898421</c:v>
                </c:pt>
                <c:pt idx="95">
                  <c:v>0.14208133108833509</c:v>
                </c:pt>
                <c:pt idx="96">
                  <c:v>0.14305060825768601</c:v>
                </c:pt>
                <c:pt idx="97">
                  <c:v>0.14401988542703689</c:v>
                </c:pt>
                <c:pt idx="98">
                  <c:v>0.14498916259638781</c:v>
                </c:pt>
                <c:pt idx="99">
                  <c:v>0.14595843976573869</c:v>
                </c:pt>
                <c:pt idx="100">
                  <c:v>0.14692771693508949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74432"/>
        <c:axId val="212684800"/>
      </c:scatterChart>
      <c:valAx>
        <c:axId val="212674432"/>
        <c:scaling>
          <c:orientation val="minMax"/>
          <c:max val="0.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GB" sz="1400" b="0"/>
                  <a:t>Standard Deviation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2684800"/>
        <c:crosses val="autoZero"/>
        <c:crossBetween val="midCat"/>
      </c:valAx>
      <c:valAx>
        <c:axId val="212684800"/>
        <c:scaling>
          <c:orientation val="minMax"/>
          <c:max val="0.2"/>
          <c:min val="4.0000000000000008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Expected Return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2674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830286718145327"/>
          <c:y val="0.11807038475136671"/>
          <c:w val="0.26401953229787489"/>
          <c:h val="0.1597141503130676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0811964664944"/>
          <c:y val="4.9011557742585476E-2"/>
          <c:w val="0.81732116407643962"/>
          <c:h val="0.83500860141170852"/>
        </c:manualLayout>
      </c:layout>
      <c:scatterChart>
        <c:scatterStyle val="smoothMarker"/>
        <c:varyColors val="0"/>
        <c:ser>
          <c:idx val="2"/>
          <c:order val="2"/>
          <c:tx>
            <c:strRef>
              <c:f>'Optimal Risky Portfolio'!$J$5</c:f>
              <c:strCache>
                <c:ptCount val="1"/>
                <c:pt idx="0">
                  <c:v>Optimal risky portfolio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rgbClr val="363B78"/>
              </a:solidFill>
              <a:ln>
                <a:noFill/>
              </a:ln>
            </c:spPr>
          </c:marker>
          <c:xVal>
            <c:numRef>
              <c:f>'Optimal Risky Portfolio'!$J$7</c:f>
              <c:numCache>
                <c:formatCode>0.00%</c:formatCode>
                <c:ptCount val="1"/>
                <c:pt idx="0">
                  <c:v>7.1027548707761817E-2</c:v>
                </c:pt>
              </c:numCache>
            </c:numRef>
          </c:xVal>
          <c:yVal>
            <c:numRef>
              <c:f>'Optimal Risky Portfolio'!$J$6</c:f>
              <c:numCache>
                <c:formatCode>0.00%</c:formatCode>
                <c:ptCount val="1"/>
                <c:pt idx="0">
                  <c:v>0.14692771693508949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19872"/>
        <c:axId val="211227392"/>
      </c:scatterChart>
      <c:scatterChart>
        <c:scatterStyle val="lineMarker"/>
        <c:varyColors val="0"/>
        <c:ser>
          <c:idx val="0"/>
          <c:order val="0"/>
          <c:tx>
            <c:strRef>
              <c:f>'Optimal Risky Portfolio'!$L$5:$O$5</c:f>
              <c:strCache>
                <c:ptCount val="1"/>
                <c:pt idx="0">
                  <c:v>Efficient Frontier</c:v>
                </c:pt>
              </c:strCache>
            </c:strRef>
          </c:tx>
          <c:spPr>
            <a:ln w="28575">
              <a:solidFill>
                <a:srgbClr val="363B78"/>
              </a:solidFill>
            </a:ln>
          </c:spPr>
          <c:marker>
            <c:symbol val="none"/>
          </c:marker>
          <c:xVal>
            <c:numRef>
              <c:f>'Optimal Risky Portfolio'!$N$7:$N$107</c:f>
              <c:numCache>
                <c:formatCode>0.00%</c:formatCode>
                <c:ptCount val="101"/>
                <c:pt idx="0">
                  <c:v>0.06</c:v>
                </c:pt>
                <c:pt idx="1">
                  <c:v>5.9608053147204867E-2</c:v>
                </c:pt>
                <c:pt idx="2">
                  <c:v>5.9232423553320861E-2</c:v>
                </c:pt>
                <c:pt idx="3">
                  <c:v>5.8873423545773178E-2</c:v>
                </c:pt>
                <c:pt idx="4">
                  <c:v>5.8531359116289108E-2</c:v>
                </c:pt>
                <c:pt idx="5">
                  <c:v>5.8206528843420986E-2</c:v>
                </c:pt>
                <c:pt idx="6">
                  <c:v>5.7899222792711126E-2</c:v>
                </c:pt>
                <c:pt idx="7">
                  <c:v>5.7609721401860638E-2</c:v>
                </c:pt>
                <c:pt idx="8">
                  <c:v>5.733829435900583E-2</c:v>
                </c:pt>
                <c:pt idx="9">
                  <c:v>5.708519948287822E-2</c:v>
                </c:pt>
                <c:pt idx="10">
                  <c:v>5.6850681614207588E-2</c:v>
                </c:pt>
                <c:pt idx="11">
                  <c:v>5.6634971528199782E-2</c:v>
                </c:pt>
                <c:pt idx="12">
                  <c:v>5.6438284878263266E-2</c:v>
                </c:pt>
                <c:pt idx="13">
                  <c:v>5.6260821181351416E-2</c:v>
                </c:pt>
                <c:pt idx="14">
                  <c:v>5.610276285531756E-2</c:v>
                </c:pt>
                <c:pt idx="15">
                  <c:v>5.5964274318532882E-2</c:v>
                </c:pt>
                <c:pt idx="16">
                  <c:v>5.5845501161687142E-2</c:v>
                </c:pt>
                <c:pt idx="17">
                  <c:v>5.5746569401174811E-2</c:v>
                </c:pt>
                <c:pt idx="18">
                  <c:v>5.5667584822767374E-2</c:v>
                </c:pt>
                <c:pt idx="19">
                  <c:v>5.5608632423392687E-2</c:v>
                </c:pt>
                <c:pt idx="20">
                  <c:v>5.5569775957799224E-2</c:v>
                </c:pt>
                <c:pt idx="21">
                  <c:v>5.5551057595692996E-2</c:v>
                </c:pt>
                <c:pt idx="22">
                  <c:v>5.5552497693623103E-2</c:v>
                </c:pt>
                <c:pt idx="23">
                  <c:v>5.5574094684484071E-2</c:v>
                </c:pt>
                <c:pt idx="24">
                  <c:v>5.5615825086031051E-2</c:v>
                </c:pt>
                <c:pt idx="25">
                  <c:v>5.5677643628300216E-2</c:v>
                </c:pt>
                <c:pt idx="26">
                  <c:v>5.5759483498325199E-2</c:v>
                </c:pt>
                <c:pt idx="27">
                  <c:v>5.5861256699075434E-2</c:v>
                </c:pt>
                <c:pt idx="28">
                  <c:v>5.5982854518146899E-2</c:v>
                </c:pt>
                <c:pt idx="29">
                  <c:v>5.6124148100438906E-2</c:v>
                </c:pt>
                <c:pt idx="30">
                  <c:v>5.628498911788115E-2</c:v>
                </c:pt>
                <c:pt idx="31">
                  <c:v>5.6465210528253588E-2</c:v>
                </c:pt>
                <c:pt idx="32">
                  <c:v>5.6664627414287301E-2</c:v>
                </c:pt>
                <c:pt idx="33">
                  <c:v>5.6883037893558384E-2</c:v>
                </c:pt>
                <c:pt idx="34">
                  <c:v>5.7120224089196286E-2</c:v>
                </c:pt>
                <c:pt idx="35">
                  <c:v>5.7375953151124211E-2</c:v>
                </c:pt>
                <c:pt idx="36">
                  <c:v>5.7649978317428706E-2</c:v>
                </c:pt>
                <c:pt idx="37">
                  <c:v>5.7942040005508955E-2</c:v>
                </c:pt>
                <c:pt idx="38">
                  <c:v>5.8251866922872098E-2</c:v>
                </c:pt>
                <c:pt idx="39">
                  <c:v>5.8579177187802839E-2</c:v>
                </c:pt>
                <c:pt idx="40">
                  <c:v>5.8923679450624947E-2</c:v>
                </c:pt>
                <c:pt idx="41">
                  <c:v>5.9285074006869561E-2</c:v>
                </c:pt>
                <c:pt idx="42">
                  <c:v>5.9663053894349061E-2</c:v>
                </c:pt>
                <c:pt idx="43">
                  <c:v>6.0057305966884668E-2</c:v>
                </c:pt>
                <c:pt idx="44">
                  <c:v>6.0467511938230106E-2</c:v>
                </c:pt>
                <c:pt idx="45">
                  <c:v>6.0893349390553318E-2</c:v>
                </c:pt>
                <c:pt idx="46">
                  <c:v>6.1334492742664802E-2</c:v>
                </c:pt>
                <c:pt idx="47">
                  <c:v>6.1790614173998955E-2</c:v>
                </c:pt>
                <c:pt idx="48">
                  <c:v>6.2261384501149666E-2</c:v>
                </c:pt>
                <c:pt idx="49">
                  <c:v>6.2746474004520769E-2</c:v>
                </c:pt>
                <c:pt idx="50">
                  <c:v>6.3245553203367583E-2</c:v>
                </c:pt>
                <c:pt idx="51">
                  <c:v>6.3758293578169103E-2</c:v>
                </c:pt>
                <c:pt idx="52">
                  <c:v>6.4284368239876183E-2</c:v>
                </c:pt>
                <c:pt idx="53">
                  <c:v>6.4823452546127161E-2</c:v>
                </c:pt>
                <c:pt idx="54">
                  <c:v>6.5375224665005935E-2</c:v>
                </c:pt>
                <c:pt idx="55">
                  <c:v>6.593936608733815E-2</c:v>
                </c:pt>
                <c:pt idx="56">
                  <c:v>6.6515562088882638E-2</c:v>
                </c:pt>
                <c:pt idx="57">
                  <c:v>6.7103502144075913E-2</c:v>
                </c:pt>
                <c:pt idx="58">
                  <c:v>6.7702880293234208E-2</c:v>
                </c:pt>
                <c:pt idx="59">
                  <c:v>6.8313395465311191E-2</c:v>
                </c:pt>
                <c:pt idx="60">
                  <c:v>6.8934751758456356E-2</c:v>
                </c:pt>
                <c:pt idx="61">
                  <c:v>6.9566658680721483E-2</c:v>
                </c:pt>
                <c:pt idx="62">
                  <c:v>7.020883135332763E-2</c:v>
                </c:pt>
                <c:pt idx="63">
                  <c:v>7.0860990678934213E-2</c:v>
                </c:pt>
                <c:pt idx="64">
                  <c:v>7.1522863477352469E-2</c:v>
                </c:pt>
                <c:pt idx="65">
                  <c:v>7.219418259112019E-2</c:v>
                </c:pt>
                <c:pt idx="66">
                  <c:v>7.2874686963307095E-2</c:v>
                </c:pt>
                <c:pt idx="67">
                  <c:v>7.3564121689856404E-2</c:v>
                </c:pt>
                <c:pt idx="68">
                  <c:v>7.4262238048687979E-2</c:v>
                </c:pt>
                <c:pt idx="69">
                  <c:v>7.496879350769893E-2</c:v>
                </c:pt>
                <c:pt idx="70">
                  <c:v>7.5683551713698019E-2</c:v>
                </c:pt>
                <c:pt idx="71">
                  <c:v>7.6406282464205791E-2</c:v>
                </c:pt>
                <c:pt idx="72">
                  <c:v>7.7136761663943357E-2</c:v>
                </c:pt>
                <c:pt idx="73">
                  <c:v>7.7874771267721882E-2</c:v>
                </c:pt>
                <c:pt idx="74">
                  <c:v>7.8620099211334005E-2</c:v>
                </c:pt>
                <c:pt idx="75">
                  <c:v>7.9372539331937733E-2</c:v>
                </c:pt>
                <c:pt idx="76">
                  <c:v>8.0131891279315262E-2</c:v>
                </c:pt>
                <c:pt idx="77">
                  <c:v>8.0897960419283751E-2</c:v>
                </c:pt>
                <c:pt idx="78">
                  <c:v>8.167055773043308E-2</c:v>
                </c:pt>
                <c:pt idx="79">
                  <c:v>8.2449499695268033E-2</c:v>
                </c:pt>
                <c:pt idx="80">
                  <c:v>8.3234608186739265E-2</c:v>
                </c:pt>
                <c:pt idx="81">
                  <c:v>8.4025710351058644E-2</c:v>
                </c:pt>
                <c:pt idx="82">
                  <c:v>8.4822638487611318E-2</c:v>
                </c:pt>
                <c:pt idx="83">
                  <c:v>8.562522992669859E-2</c:v>
                </c:pt>
                <c:pt idx="84">
                  <c:v>8.6433326905771712E-2</c:v>
                </c:pt>
                <c:pt idx="85">
                  <c:v>8.7246776444748958E-2</c:v>
                </c:pt>
                <c:pt idx="86">
                  <c:v>8.8065430220944249E-2</c:v>
                </c:pt>
                <c:pt idx="87">
                  <c:v>8.8889144444077098E-2</c:v>
                </c:pt>
                <c:pt idx="88">
                  <c:v>8.9717779731778927E-2</c:v>
                </c:pt>
                <c:pt idx="89">
                  <c:v>9.0551200985961533E-2</c:v>
                </c:pt>
                <c:pt idx="90">
                  <c:v>9.13892772703669E-2</c:v>
                </c:pt>
                <c:pt idx="91">
                  <c:v>9.2231881689576314E-2</c:v>
                </c:pt>
                <c:pt idx="92">
                  <c:v>9.3078891269718092E-2</c:v>
                </c:pt>
                <c:pt idx="93">
                  <c:v>9.3930186841078955E-2</c:v>
                </c:pt>
                <c:pt idx="94">
                  <c:v>9.4785652922792063E-2</c:v>
                </c:pt>
                <c:pt idx="95">
                  <c:v>9.5645177609746751E-2</c:v>
                </c:pt>
                <c:pt idx="96">
                  <c:v>9.6508652461838901E-2</c:v>
                </c:pt>
                <c:pt idx="97">
                  <c:v>9.7375972395658261E-2</c:v>
                </c:pt>
                <c:pt idx="98">
                  <c:v>9.824703557868808E-2</c:v>
                </c:pt>
                <c:pt idx="99">
                  <c:v>9.9121743326073528E-2</c:v>
                </c:pt>
                <c:pt idx="100">
                  <c:v>0.1</c:v>
                </c:pt>
              </c:numCache>
            </c:numRef>
          </c:xVal>
          <c:yVal>
            <c:numRef>
              <c:f>'Optimal Risky Portfolio'!$O$7:$O$107</c:f>
              <c:numCache>
                <c:formatCode>0.00%</c:formatCode>
                <c:ptCount val="101"/>
                <c:pt idx="0">
                  <c:v>0.09</c:v>
                </c:pt>
                <c:pt idx="1">
                  <c:v>9.0899999999999995E-2</c:v>
                </c:pt>
                <c:pt idx="2">
                  <c:v>9.1800000000000007E-2</c:v>
                </c:pt>
                <c:pt idx="3">
                  <c:v>9.2699999999999991E-2</c:v>
                </c:pt>
                <c:pt idx="4">
                  <c:v>9.3599999999999989E-2</c:v>
                </c:pt>
                <c:pt idx="5">
                  <c:v>9.4499999999999987E-2</c:v>
                </c:pt>
                <c:pt idx="6">
                  <c:v>9.5399999999999999E-2</c:v>
                </c:pt>
                <c:pt idx="7">
                  <c:v>9.6299999999999997E-2</c:v>
                </c:pt>
                <c:pt idx="8">
                  <c:v>9.7199999999999995E-2</c:v>
                </c:pt>
                <c:pt idx="9">
                  <c:v>9.8099999999999993E-2</c:v>
                </c:pt>
                <c:pt idx="10">
                  <c:v>9.9000000000000005E-2</c:v>
                </c:pt>
                <c:pt idx="11">
                  <c:v>9.9900000000000003E-2</c:v>
                </c:pt>
                <c:pt idx="12">
                  <c:v>0.10079999999999999</c:v>
                </c:pt>
                <c:pt idx="13">
                  <c:v>0.1017</c:v>
                </c:pt>
                <c:pt idx="14">
                  <c:v>0.1026</c:v>
                </c:pt>
                <c:pt idx="15">
                  <c:v>0.10349999999999999</c:v>
                </c:pt>
                <c:pt idx="16">
                  <c:v>0.10439999999999999</c:v>
                </c:pt>
                <c:pt idx="17">
                  <c:v>0.10529999999999999</c:v>
                </c:pt>
                <c:pt idx="18">
                  <c:v>0.1062</c:v>
                </c:pt>
                <c:pt idx="19">
                  <c:v>0.1071</c:v>
                </c:pt>
                <c:pt idx="20">
                  <c:v>0.10799999999999998</c:v>
                </c:pt>
                <c:pt idx="21">
                  <c:v>0.1089</c:v>
                </c:pt>
                <c:pt idx="22">
                  <c:v>0.10979999999999999</c:v>
                </c:pt>
                <c:pt idx="23">
                  <c:v>0.11069999999999999</c:v>
                </c:pt>
                <c:pt idx="24">
                  <c:v>0.1116</c:v>
                </c:pt>
                <c:pt idx="25">
                  <c:v>0.1125</c:v>
                </c:pt>
                <c:pt idx="26">
                  <c:v>0.1134</c:v>
                </c:pt>
                <c:pt idx="27">
                  <c:v>0.1143</c:v>
                </c:pt>
                <c:pt idx="28">
                  <c:v>0.1152</c:v>
                </c:pt>
                <c:pt idx="29">
                  <c:v>0.11609999999999999</c:v>
                </c:pt>
                <c:pt idx="30">
                  <c:v>0.11699999999999999</c:v>
                </c:pt>
                <c:pt idx="31">
                  <c:v>0.11789999999999999</c:v>
                </c:pt>
                <c:pt idx="32">
                  <c:v>0.11879999999999999</c:v>
                </c:pt>
                <c:pt idx="33">
                  <c:v>0.1197</c:v>
                </c:pt>
                <c:pt idx="34">
                  <c:v>0.12059999999999998</c:v>
                </c:pt>
                <c:pt idx="35">
                  <c:v>0.1215</c:v>
                </c:pt>
                <c:pt idx="36">
                  <c:v>0.12239999999999999</c:v>
                </c:pt>
                <c:pt idx="37">
                  <c:v>0.12329999999999999</c:v>
                </c:pt>
                <c:pt idx="38">
                  <c:v>0.1242</c:v>
                </c:pt>
                <c:pt idx="39">
                  <c:v>0.12509999999999999</c:v>
                </c:pt>
                <c:pt idx="40">
                  <c:v>0.126</c:v>
                </c:pt>
                <c:pt idx="41">
                  <c:v>0.12690000000000001</c:v>
                </c:pt>
                <c:pt idx="42">
                  <c:v>0.1278</c:v>
                </c:pt>
                <c:pt idx="43">
                  <c:v>0.12870000000000001</c:v>
                </c:pt>
                <c:pt idx="44">
                  <c:v>0.12959999999999999</c:v>
                </c:pt>
                <c:pt idx="45">
                  <c:v>0.1305</c:v>
                </c:pt>
                <c:pt idx="46">
                  <c:v>0.13140000000000002</c:v>
                </c:pt>
                <c:pt idx="47">
                  <c:v>0.1323</c:v>
                </c:pt>
                <c:pt idx="48">
                  <c:v>0.13319999999999999</c:v>
                </c:pt>
                <c:pt idx="49">
                  <c:v>0.1341</c:v>
                </c:pt>
                <c:pt idx="50">
                  <c:v>0.13500000000000001</c:v>
                </c:pt>
                <c:pt idx="51">
                  <c:v>0.13589999999999999</c:v>
                </c:pt>
                <c:pt idx="52">
                  <c:v>0.1368</c:v>
                </c:pt>
                <c:pt idx="53">
                  <c:v>0.13769999999999999</c:v>
                </c:pt>
                <c:pt idx="54">
                  <c:v>0.1386</c:v>
                </c:pt>
                <c:pt idx="55">
                  <c:v>0.13950000000000001</c:v>
                </c:pt>
                <c:pt idx="56">
                  <c:v>0.1404</c:v>
                </c:pt>
                <c:pt idx="57">
                  <c:v>0.14129999999999998</c:v>
                </c:pt>
                <c:pt idx="58">
                  <c:v>0.14219999999999999</c:v>
                </c:pt>
                <c:pt idx="59">
                  <c:v>0.1431</c:v>
                </c:pt>
                <c:pt idx="60">
                  <c:v>0.14399999999999999</c:v>
                </c:pt>
                <c:pt idx="61">
                  <c:v>0.1449</c:v>
                </c:pt>
                <c:pt idx="62">
                  <c:v>0.14579999999999999</c:v>
                </c:pt>
                <c:pt idx="63">
                  <c:v>0.1467</c:v>
                </c:pt>
                <c:pt idx="64">
                  <c:v>0.14760000000000001</c:v>
                </c:pt>
                <c:pt idx="65">
                  <c:v>0.14849999999999999</c:v>
                </c:pt>
                <c:pt idx="66">
                  <c:v>0.14940000000000001</c:v>
                </c:pt>
                <c:pt idx="67">
                  <c:v>0.15029999999999999</c:v>
                </c:pt>
                <c:pt idx="68">
                  <c:v>0.1512</c:v>
                </c:pt>
                <c:pt idx="69">
                  <c:v>0.15209999999999999</c:v>
                </c:pt>
                <c:pt idx="70">
                  <c:v>0.153</c:v>
                </c:pt>
                <c:pt idx="71">
                  <c:v>0.15390000000000001</c:v>
                </c:pt>
                <c:pt idx="72">
                  <c:v>0.15479999999999999</c:v>
                </c:pt>
                <c:pt idx="73">
                  <c:v>0.15570000000000001</c:v>
                </c:pt>
                <c:pt idx="74">
                  <c:v>0.15659999999999999</c:v>
                </c:pt>
                <c:pt idx="75">
                  <c:v>0.1575</c:v>
                </c:pt>
                <c:pt idx="76">
                  <c:v>0.15840000000000001</c:v>
                </c:pt>
                <c:pt idx="77">
                  <c:v>0.1593</c:v>
                </c:pt>
                <c:pt idx="78">
                  <c:v>0.16020000000000001</c:v>
                </c:pt>
                <c:pt idx="79">
                  <c:v>0.16109999999999999</c:v>
                </c:pt>
                <c:pt idx="80">
                  <c:v>0.16199999999999998</c:v>
                </c:pt>
                <c:pt idx="81">
                  <c:v>0.16290000000000002</c:v>
                </c:pt>
                <c:pt idx="82">
                  <c:v>0.16379999999999997</c:v>
                </c:pt>
                <c:pt idx="83">
                  <c:v>0.16469999999999999</c:v>
                </c:pt>
                <c:pt idx="84">
                  <c:v>0.1656</c:v>
                </c:pt>
                <c:pt idx="85">
                  <c:v>0.16650000000000001</c:v>
                </c:pt>
                <c:pt idx="86">
                  <c:v>0.16739999999999999</c:v>
                </c:pt>
                <c:pt idx="87">
                  <c:v>0.16829999999999998</c:v>
                </c:pt>
                <c:pt idx="88">
                  <c:v>0.16919999999999999</c:v>
                </c:pt>
                <c:pt idx="89">
                  <c:v>0.1701</c:v>
                </c:pt>
                <c:pt idx="90">
                  <c:v>0.17100000000000001</c:v>
                </c:pt>
                <c:pt idx="91">
                  <c:v>0.1719</c:v>
                </c:pt>
                <c:pt idx="92">
                  <c:v>0.17279999999999998</c:v>
                </c:pt>
                <c:pt idx="93">
                  <c:v>0.17369999999999999</c:v>
                </c:pt>
                <c:pt idx="94">
                  <c:v>0.17460000000000001</c:v>
                </c:pt>
                <c:pt idx="95">
                  <c:v>0.17549999999999999</c:v>
                </c:pt>
                <c:pt idx="96">
                  <c:v>0.17639999999999997</c:v>
                </c:pt>
                <c:pt idx="97">
                  <c:v>0.17729999999999999</c:v>
                </c:pt>
                <c:pt idx="98">
                  <c:v>0.1782</c:v>
                </c:pt>
                <c:pt idx="99">
                  <c:v>0.17910000000000001</c:v>
                </c:pt>
                <c:pt idx="100">
                  <c:v>0.18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'Optimal Risky Portfolio'!$Q$5:$T$5</c:f>
              <c:strCache>
                <c:ptCount val="1"/>
                <c:pt idx="0">
                  <c:v>Capital Allocation Line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'Optimal Risky Portfolio'!$S$7:$S$107</c:f>
              <c:numCache>
                <c:formatCode>0%</c:formatCode>
                <c:ptCount val="101"/>
                <c:pt idx="0">
                  <c:v>0</c:v>
                </c:pt>
                <c:pt idx="1">
                  <c:v>7.1027548707761881E-4</c:v>
                </c:pt>
                <c:pt idx="2">
                  <c:v>1.4205509741552376E-3</c:v>
                </c:pt>
                <c:pt idx="3">
                  <c:v>2.1308264612328563E-3</c:v>
                </c:pt>
                <c:pt idx="4">
                  <c:v>2.8411019483104752E-3</c:v>
                </c:pt>
                <c:pt idx="5">
                  <c:v>3.5513774353880942E-3</c:v>
                </c:pt>
                <c:pt idx="6">
                  <c:v>4.2616529224657126E-3</c:v>
                </c:pt>
                <c:pt idx="7">
                  <c:v>4.9719284095433233E-3</c:v>
                </c:pt>
                <c:pt idx="8">
                  <c:v>5.6822038966209427E-3</c:v>
                </c:pt>
                <c:pt idx="9">
                  <c:v>6.3924793836985612E-3</c:v>
                </c:pt>
                <c:pt idx="10">
                  <c:v>7.1027548707761805E-3</c:v>
                </c:pt>
                <c:pt idx="11">
                  <c:v>7.813030357853799E-3</c:v>
                </c:pt>
                <c:pt idx="12">
                  <c:v>8.5233058449314184E-3</c:v>
                </c:pt>
                <c:pt idx="13">
                  <c:v>9.233581332009036E-3</c:v>
                </c:pt>
                <c:pt idx="14">
                  <c:v>9.9438568190866553E-3</c:v>
                </c:pt>
                <c:pt idx="15">
                  <c:v>1.0654132306164275E-2</c:v>
                </c:pt>
                <c:pt idx="16">
                  <c:v>1.1364407793241892E-2</c:v>
                </c:pt>
                <c:pt idx="17">
                  <c:v>1.2074683280319512E-2</c:v>
                </c:pt>
                <c:pt idx="18">
                  <c:v>1.2784958767397131E-2</c:v>
                </c:pt>
                <c:pt idx="19">
                  <c:v>1.3495234254474742E-2</c:v>
                </c:pt>
                <c:pt idx="20">
                  <c:v>1.4205509741552361E-2</c:v>
                </c:pt>
                <c:pt idx="21">
                  <c:v>1.4915785228629979E-2</c:v>
                </c:pt>
                <c:pt idx="22">
                  <c:v>1.5626060715707598E-2</c:v>
                </c:pt>
                <c:pt idx="23">
                  <c:v>1.6336336202785216E-2</c:v>
                </c:pt>
                <c:pt idx="24">
                  <c:v>1.7046611689862837E-2</c:v>
                </c:pt>
                <c:pt idx="25">
                  <c:v>1.7756887176940454E-2</c:v>
                </c:pt>
                <c:pt idx="26">
                  <c:v>1.8467162664018072E-2</c:v>
                </c:pt>
                <c:pt idx="27">
                  <c:v>1.9177438151095693E-2</c:v>
                </c:pt>
                <c:pt idx="28">
                  <c:v>1.9887713638173311E-2</c:v>
                </c:pt>
                <c:pt idx="29">
                  <c:v>2.0597989125250928E-2</c:v>
                </c:pt>
                <c:pt idx="30">
                  <c:v>2.1308264612328549E-2</c:v>
                </c:pt>
                <c:pt idx="31">
                  <c:v>2.2018540099406167E-2</c:v>
                </c:pt>
                <c:pt idx="32">
                  <c:v>2.2728815586483778E-2</c:v>
                </c:pt>
                <c:pt idx="33">
                  <c:v>2.3439091073561395E-2</c:v>
                </c:pt>
                <c:pt idx="34">
                  <c:v>2.4149366560639016E-2</c:v>
                </c:pt>
                <c:pt idx="35">
                  <c:v>2.4859642047716634E-2</c:v>
                </c:pt>
                <c:pt idx="36">
                  <c:v>2.5569917534794252E-2</c:v>
                </c:pt>
                <c:pt idx="37">
                  <c:v>2.6280193021871873E-2</c:v>
                </c:pt>
                <c:pt idx="38">
                  <c:v>2.699046850894949E-2</c:v>
                </c:pt>
                <c:pt idx="39">
                  <c:v>2.7700743996027111E-2</c:v>
                </c:pt>
                <c:pt idx="40">
                  <c:v>2.8411019483104729E-2</c:v>
                </c:pt>
                <c:pt idx="41">
                  <c:v>2.9121294970182347E-2</c:v>
                </c:pt>
                <c:pt idx="42">
                  <c:v>2.9831570457259968E-2</c:v>
                </c:pt>
                <c:pt idx="43">
                  <c:v>3.0541845944337585E-2</c:v>
                </c:pt>
                <c:pt idx="44">
                  <c:v>3.1252121431415196E-2</c:v>
                </c:pt>
                <c:pt idx="45">
                  <c:v>3.1962396918492814E-2</c:v>
                </c:pt>
                <c:pt idx="46">
                  <c:v>3.2672672405570431E-2</c:v>
                </c:pt>
                <c:pt idx="47">
                  <c:v>3.3382947892648049E-2</c:v>
                </c:pt>
                <c:pt idx="48">
                  <c:v>3.4093223379725673E-2</c:v>
                </c:pt>
                <c:pt idx="49">
                  <c:v>3.4803498866803291E-2</c:v>
                </c:pt>
                <c:pt idx="50">
                  <c:v>3.5513774353880909E-2</c:v>
                </c:pt>
                <c:pt idx="51">
                  <c:v>3.6224049840958526E-2</c:v>
                </c:pt>
                <c:pt idx="52">
                  <c:v>3.6934325328036144E-2</c:v>
                </c:pt>
                <c:pt idx="53">
                  <c:v>3.7644600815113768E-2</c:v>
                </c:pt>
                <c:pt idx="54">
                  <c:v>3.8354876302191386E-2</c:v>
                </c:pt>
                <c:pt idx="55">
                  <c:v>3.9065151789269004E-2</c:v>
                </c:pt>
                <c:pt idx="56">
                  <c:v>3.9775427276346621E-2</c:v>
                </c:pt>
                <c:pt idx="57">
                  <c:v>4.0485702763424301E-2</c:v>
                </c:pt>
                <c:pt idx="58">
                  <c:v>4.1195978250501919E-2</c:v>
                </c:pt>
                <c:pt idx="59">
                  <c:v>4.1906253737579544E-2</c:v>
                </c:pt>
                <c:pt idx="60">
                  <c:v>4.2616529224657161E-2</c:v>
                </c:pt>
                <c:pt idx="61">
                  <c:v>4.3326804711734779E-2</c:v>
                </c:pt>
                <c:pt idx="62">
                  <c:v>4.4037080198812396E-2</c:v>
                </c:pt>
                <c:pt idx="63">
                  <c:v>4.4747355685890014E-2</c:v>
                </c:pt>
                <c:pt idx="64">
                  <c:v>4.5457631172967632E-2</c:v>
                </c:pt>
                <c:pt idx="65">
                  <c:v>4.6167906660045256E-2</c:v>
                </c:pt>
                <c:pt idx="66">
                  <c:v>4.6878182147122874E-2</c:v>
                </c:pt>
                <c:pt idx="67">
                  <c:v>4.7588457634200491E-2</c:v>
                </c:pt>
                <c:pt idx="68">
                  <c:v>4.8298733121278109E-2</c:v>
                </c:pt>
                <c:pt idx="69">
                  <c:v>4.9009008608355727E-2</c:v>
                </c:pt>
                <c:pt idx="70">
                  <c:v>4.9719284095433351E-2</c:v>
                </c:pt>
                <c:pt idx="71">
                  <c:v>5.0429559582510969E-2</c:v>
                </c:pt>
                <c:pt idx="72">
                  <c:v>5.1139835069588579E-2</c:v>
                </c:pt>
                <c:pt idx="73">
                  <c:v>5.1850110556666197E-2</c:v>
                </c:pt>
                <c:pt idx="74">
                  <c:v>5.2560386043743815E-2</c:v>
                </c:pt>
                <c:pt idx="75">
                  <c:v>5.3270661530821432E-2</c:v>
                </c:pt>
                <c:pt idx="76">
                  <c:v>5.398093701789905E-2</c:v>
                </c:pt>
                <c:pt idx="77">
                  <c:v>5.4691212504976675E-2</c:v>
                </c:pt>
                <c:pt idx="78">
                  <c:v>5.5401487992054292E-2</c:v>
                </c:pt>
                <c:pt idx="79">
                  <c:v>5.611176347913191E-2</c:v>
                </c:pt>
                <c:pt idx="80">
                  <c:v>5.682203896620952E-2</c:v>
                </c:pt>
                <c:pt idx="81">
                  <c:v>5.7532314453287138E-2</c:v>
                </c:pt>
                <c:pt idx="82">
                  <c:v>5.8242589940364756E-2</c:v>
                </c:pt>
                <c:pt idx="83">
                  <c:v>5.8952865427442373E-2</c:v>
                </c:pt>
                <c:pt idx="84">
                  <c:v>5.9663140914519998E-2</c:v>
                </c:pt>
                <c:pt idx="85">
                  <c:v>6.0373416401597615E-2</c:v>
                </c:pt>
                <c:pt idx="86">
                  <c:v>6.1083691888675233E-2</c:v>
                </c:pt>
                <c:pt idx="87">
                  <c:v>6.1793967375752851E-2</c:v>
                </c:pt>
                <c:pt idx="88">
                  <c:v>6.2504242862830475E-2</c:v>
                </c:pt>
                <c:pt idx="89">
                  <c:v>6.3214518349908086E-2</c:v>
                </c:pt>
                <c:pt idx="90">
                  <c:v>6.392479383698571E-2</c:v>
                </c:pt>
                <c:pt idx="91">
                  <c:v>6.4635069324063321E-2</c:v>
                </c:pt>
                <c:pt idx="92">
                  <c:v>6.5345344811140946E-2</c:v>
                </c:pt>
                <c:pt idx="93">
                  <c:v>6.605562029821857E-2</c:v>
                </c:pt>
                <c:pt idx="94">
                  <c:v>6.6765895785296181E-2</c:v>
                </c:pt>
                <c:pt idx="95">
                  <c:v>6.7476171272373792E-2</c:v>
                </c:pt>
                <c:pt idx="96">
                  <c:v>6.8186446759451416E-2</c:v>
                </c:pt>
                <c:pt idx="97">
                  <c:v>6.8896722246529027E-2</c:v>
                </c:pt>
                <c:pt idx="98">
                  <c:v>6.9606997733606651E-2</c:v>
                </c:pt>
                <c:pt idx="99">
                  <c:v>7.0317273220684276E-2</c:v>
                </c:pt>
                <c:pt idx="100">
                  <c:v>7.1027548707761817E-2</c:v>
                </c:pt>
              </c:numCache>
            </c:numRef>
          </c:xVal>
          <c:yVal>
            <c:numRef>
              <c:f>'Optimal Risky Portfolio'!$T$7:$T$107</c:f>
              <c:numCache>
                <c:formatCode>0.00%</c:formatCode>
                <c:ptCount val="101"/>
                <c:pt idx="0">
                  <c:v>0.05</c:v>
                </c:pt>
                <c:pt idx="1">
                  <c:v>5.0969277169350902E-2</c:v>
                </c:pt>
                <c:pt idx="2">
                  <c:v>5.1938554338701794E-2</c:v>
                </c:pt>
                <c:pt idx="3">
                  <c:v>5.2907831508052693E-2</c:v>
                </c:pt>
                <c:pt idx="4">
                  <c:v>5.3877108677403585E-2</c:v>
                </c:pt>
                <c:pt idx="5">
                  <c:v>5.4846385846754483E-2</c:v>
                </c:pt>
                <c:pt idx="6">
                  <c:v>5.5815663016105375E-2</c:v>
                </c:pt>
                <c:pt idx="7">
                  <c:v>5.6784940185456267E-2</c:v>
                </c:pt>
                <c:pt idx="8">
                  <c:v>5.7754217354807159E-2</c:v>
                </c:pt>
                <c:pt idx="9">
                  <c:v>5.8723494524158051E-2</c:v>
                </c:pt>
                <c:pt idx="10">
                  <c:v>5.969277169350895E-2</c:v>
                </c:pt>
                <c:pt idx="11">
                  <c:v>6.0662048862859849E-2</c:v>
                </c:pt>
                <c:pt idx="12">
                  <c:v>6.1631326032210741E-2</c:v>
                </c:pt>
                <c:pt idx="13">
                  <c:v>6.2600603201561633E-2</c:v>
                </c:pt>
                <c:pt idx="14">
                  <c:v>6.3569880370912532E-2</c:v>
                </c:pt>
                <c:pt idx="15">
                  <c:v>6.4539157540263431E-2</c:v>
                </c:pt>
                <c:pt idx="16">
                  <c:v>6.550843470961433E-2</c:v>
                </c:pt>
                <c:pt idx="17">
                  <c:v>6.6477711878965229E-2</c:v>
                </c:pt>
                <c:pt idx="18">
                  <c:v>6.7446989048316114E-2</c:v>
                </c:pt>
                <c:pt idx="19">
                  <c:v>6.8416266217666999E-2</c:v>
                </c:pt>
                <c:pt idx="20">
                  <c:v>6.9385543387017898E-2</c:v>
                </c:pt>
                <c:pt idx="21">
                  <c:v>7.0354820556368797E-2</c:v>
                </c:pt>
                <c:pt idx="22">
                  <c:v>7.1324097725719682E-2</c:v>
                </c:pt>
                <c:pt idx="23">
                  <c:v>7.2293374895070595E-2</c:v>
                </c:pt>
                <c:pt idx="24">
                  <c:v>7.326265206442148E-2</c:v>
                </c:pt>
                <c:pt idx="25">
                  <c:v>7.4231929233772379E-2</c:v>
                </c:pt>
                <c:pt idx="26">
                  <c:v>7.5201206403123277E-2</c:v>
                </c:pt>
                <c:pt idx="27">
                  <c:v>7.6170483572474162E-2</c:v>
                </c:pt>
                <c:pt idx="28">
                  <c:v>7.7139760741825061E-2</c:v>
                </c:pt>
                <c:pt idx="29">
                  <c:v>7.810903791117596E-2</c:v>
                </c:pt>
                <c:pt idx="30">
                  <c:v>7.9078315080526845E-2</c:v>
                </c:pt>
                <c:pt idx="31">
                  <c:v>8.0047592249877744E-2</c:v>
                </c:pt>
                <c:pt idx="32">
                  <c:v>8.1016869419228629E-2</c:v>
                </c:pt>
                <c:pt idx="33">
                  <c:v>8.1986146588579528E-2</c:v>
                </c:pt>
                <c:pt idx="34">
                  <c:v>8.2955423757930427E-2</c:v>
                </c:pt>
                <c:pt idx="35">
                  <c:v>8.3924700927281326E-2</c:v>
                </c:pt>
                <c:pt idx="36">
                  <c:v>8.4893978096632211E-2</c:v>
                </c:pt>
                <c:pt idx="37">
                  <c:v>8.586325526598311E-2</c:v>
                </c:pt>
                <c:pt idx="38">
                  <c:v>8.6832532435334009E-2</c:v>
                </c:pt>
                <c:pt idx="39">
                  <c:v>8.7801809604684894E-2</c:v>
                </c:pt>
                <c:pt idx="40">
                  <c:v>8.8771086774035807E-2</c:v>
                </c:pt>
                <c:pt idx="41">
                  <c:v>8.9740363943386692E-2</c:v>
                </c:pt>
                <c:pt idx="42">
                  <c:v>9.0709641112737591E-2</c:v>
                </c:pt>
                <c:pt idx="43">
                  <c:v>9.167891828208849E-2</c:v>
                </c:pt>
                <c:pt idx="44">
                  <c:v>9.2648195451439375E-2</c:v>
                </c:pt>
                <c:pt idx="45">
                  <c:v>9.361747262079026E-2</c:v>
                </c:pt>
                <c:pt idx="46">
                  <c:v>9.4586749790141172E-2</c:v>
                </c:pt>
                <c:pt idx="47">
                  <c:v>9.5556026959492057E-2</c:v>
                </c:pt>
                <c:pt idx="48">
                  <c:v>9.6525304128842943E-2</c:v>
                </c:pt>
                <c:pt idx="49">
                  <c:v>9.7494581298193855E-2</c:v>
                </c:pt>
                <c:pt idx="50">
                  <c:v>9.846385846754474E-2</c:v>
                </c:pt>
                <c:pt idx="51">
                  <c:v>9.9433135636895653E-2</c:v>
                </c:pt>
                <c:pt idx="52">
                  <c:v>0.10040241280624654</c:v>
                </c:pt>
                <c:pt idx="53">
                  <c:v>0.10137168997559742</c:v>
                </c:pt>
                <c:pt idx="54">
                  <c:v>0.10234096714494834</c:v>
                </c:pt>
                <c:pt idx="55">
                  <c:v>0.10331024431429923</c:v>
                </c:pt>
                <c:pt idx="56">
                  <c:v>0.10427952148365013</c:v>
                </c:pt>
                <c:pt idx="57">
                  <c:v>0.1052487986530011</c:v>
                </c:pt>
                <c:pt idx="58">
                  <c:v>0.106218075822352</c:v>
                </c:pt>
                <c:pt idx="59">
                  <c:v>0.10718735299170289</c:v>
                </c:pt>
                <c:pt idx="60">
                  <c:v>0.10815663016105379</c:v>
                </c:pt>
                <c:pt idx="61">
                  <c:v>0.10912590733040468</c:v>
                </c:pt>
                <c:pt idx="62">
                  <c:v>0.11009518449975558</c:v>
                </c:pt>
                <c:pt idx="63">
                  <c:v>0.11106446166910647</c:v>
                </c:pt>
                <c:pt idx="64">
                  <c:v>0.11203373883845737</c:v>
                </c:pt>
                <c:pt idx="65">
                  <c:v>0.11300301600780827</c:v>
                </c:pt>
                <c:pt idx="66">
                  <c:v>0.11397229317715918</c:v>
                </c:pt>
                <c:pt idx="67">
                  <c:v>0.11494157034651006</c:v>
                </c:pt>
                <c:pt idx="68">
                  <c:v>0.11591084751586095</c:v>
                </c:pt>
                <c:pt idx="69">
                  <c:v>0.11688012468521186</c:v>
                </c:pt>
                <c:pt idx="70">
                  <c:v>0.11784940185456275</c:v>
                </c:pt>
                <c:pt idx="71">
                  <c:v>0.11881867902391366</c:v>
                </c:pt>
                <c:pt idx="72">
                  <c:v>0.11978795619326453</c:v>
                </c:pt>
                <c:pt idx="73">
                  <c:v>0.12075723336261543</c:v>
                </c:pt>
                <c:pt idx="74">
                  <c:v>0.12172651053196633</c:v>
                </c:pt>
                <c:pt idx="75">
                  <c:v>0.12269578770131723</c:v>
                </c:pt>
                <c:pt idx="76">
                  <c:v>0.12366506487066811</c:v>
                </c:pt>
                <c:pt idx="77">
                  <c:v>0.12463434204001901</c:v>
                </c:pt>
                <c:pt idx="78">
                  <c:v>0.12560361920936991</c:v>
                </c:pt>
                <c:pt idx="79">
                  <c:v>0.1265728963787208</c:v>
                </c:pt>
                <c:pt idx="80">
                  <c:v>0.12754217354807168</c:v>
                </c:pt>
                <c:pt idx="81">
                  <c:v>0.12851145071742257</c:v>
                </c:pt>
                <c:pt idx="82">
                  <c:v>0.12948072788677348</c:v>
                </c:pt>
                <c:pt idx="83">
                  <c:v>0.13045000505612436</c:v>
                </c:pt>
                <c:pt idx="84">
                  <c:v>0.13141928222547525</c:v>
                </c:pt>
                <c:pt idx="85">
                  <c:v>0.13238855939482616</c:v>
                </c:pt>
                <c:pt idx="86">
                  <c:v>0.13335783656417705</c:v>
                </c:pt>
                <c:pt idx="87">
                  <c:v>0.13432711373352796</c:v>
                </c:pt>
                <c:pt idx="88">
                  <c:v>0.13529639090287884</c:v>
                </c:pt>
                <c:pt idx="89">
                  <c:v>0.13626566807222976</c:v>
                </c:pt>
                <c:pt idx="90">
                  <c:v>0.13723494524158064</c:v>
                </c:pt>
                <c:pt idx="91">
                  <c:v>0.13820422241093153</c:v>
                </c:pt>
                <c:pt idx="92">
                  <c:v>0.13917349958028244</c:v>
                </c:pt>
                <c:pt idx="93">
                  <c:v>0.14014277674963332</c:v>
                </c:pt>
                <c:pt idx="94">
                  <c:v>0.14111205391898421</c:v>
                </c:pt>
                <c:pt idx="95">
                  <c:v>0.14208133108833509</c:v>
                </c:pt>
                <c:pt idx="96">
                  <c:v>0.14305060825768601</c:v>
                </c:pt>
                <c:pt idx="97">
                  <c:v>0.14401988542703689</c:v>
                </c:pt>
                <c:pt idx="98">
                  <c:v>0.14498916259638781</c:v>
                </c:pt>
                <c:pt idx="99">
                  <c:v>0.14595843976573869</c:v>
                </c:pt>
                <c:pt idx="100">
                  <c:v>0.14692771693508949</c:v>
                </c:pt>
              </c:numCache>
            </c:numRef>
          </c:yVal>
          <c:smooth val="0"/>
        </c:ser>
        <c:ser>
          <c:idx val="3"/>
          <c:order val="3"/>
          <c:tx>
            <c:v>Investor's portfolio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xVal>
            <c:numRef>
              <c:f>'Optimal Risky Portfolio'!$S$67</c:f>
              <c:numCache>
                <c:formatCode>0%</c:formatCode>
                <c:ptCount val="1"/>
                <c:pt idx="0">
                  <c:v>4.2616529224657161E-2</c:v>
                </c:pt>
              </c:numCache>
            </c:numRef>
          </c:xVal>
          <c:yVal>
            <c:numRef>
              <c:f>'Optimal Risky Portfolio'!$T$67</c:f>
              <c:numCache>
                <c:formatCode>0.00%</c:formatCode>
                <c:ptCount val="1"/>
                <c:pt idx="0">
                  <c:v>0.10815663016105379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19872"/>
        <c:axId val="211227392"/>
      </c:scatterChart>
      <c:valAx>
        <c:axId val="212719872"/>
        <c:scaling>
          <c:orientation val="minMax"/>
          <c:max val="0.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GB" sz="1400" b="0"/>
                  <a:t>Standard Deviation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27392"/>
        <c:crosses val="autoZero"/>
        <c:crossBetween val="midCat"/>
      </c:valAx>
      <c:valAx>
        <c:axId val="211227392"/>
        <c:scaling>
          <c:orientation val="minMax"/>
          <c:max val="0.2"/>
          <c:min val="4.0000000000000008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Expected Return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2719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830286718145327"/>
          <c:y val="0.11807038475136671"/>
          <c:w val="0.26401953229787489"/>
          <c:h val="0.2129522004174235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18</xdr:row>
      <xdr:rowOff>142874</xdr:rowOff>
    </xdr:from>
    <xdr:to>
      <xdr:col>6</xdr:col>
      <xdr:colOff>1495425</xdr:colOff>
      <xdr:row>38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19049</xdr:colOff>
      <xdr:row>0</xdr:row>
      <xdr:rowOff>19050</xdr:rowOff>
    </xdr:from>
    <xdr:to>
      <xdr:col>3</xdr:col>
      <xdr:colOff>200024</xdr:colOff>
      <xdr:row>2</xdr:row>
      <xdr:rowOff>149243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19050"/>
          <a:ext cx="2466975" cy="511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3</xdr:col>
      <xdr:colOff>257175</xdr:colOff>
      <xdr:row>2</xdr:row>
      <xdr:rowOff>149243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9050"/>
          <a:ext cx="2466975" cy="511193"/>
        </a:xfrm>
        <a:prstGeom prst="rect">
          <a:avLst/>
        </a:prstGeom>
      </xdr:spPr>
    </xdr:pic>
    <xdr:clientData/>
  </xdr:twoCellAnchor>
  <xdr:twoCellAnchor>
    <xdr:from>
      <xdr:col>7</xdr:col>
      <xdr:colOff>19049</xdr:colOff>
      <xdr:row>24</xdr:row>
      <xdr:rowOff>180974</xdr:rowOff>
    </xdr:from>
    <xdr:to>
      <xdr:col>16</xdr:col>
      <xdr:colOff>390525</xdr:colOff>
      <xdr:row>48</xdr:row>
      <xdr:rowOff>190499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19050</xdr:rowOff>
    </xdr:from>
    <xdr:to>
      <xdr:col>3</xdr:col>
      <xdr:colOff>352424</xdr:colOff>
      <xdr:row>2</xdr:row>
      <xdr:rowOff>149243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19050"/>
          <a:ext cx="2466975" cy="511193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9</xdr:row>
      <xdr:rowOff>171450</xdr:rowOff>
    </xdr:from>
    <xdr:to>
      <xdr:col>10</xdr:col>
      <xdr:colOff>19050</xdr:colOff>
      <xdr:row>39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1885950"/>
          <a:ext cx="5467350" cy="5543550"/>
        </a:xfrm>
        <a:prstGeom prst="rect">
          <a:avLst/>
        </a:prstGeom>
      </xdr:spPr>
    </xdr:pic>
    <xdr:clientData/>
  </xdr:twoCellAnchor>
  <xdr:twoCellAnchor>
    <xdr:from>
      <xdr:col>21</xdr:col>
      <xdr:colOff>19051</xdr:colOff>
      <xdr:row>5</xdr:row>
      <xdr:rowOff>114300</xdr:rowOff>
    </xdr:from>
    <xdr:to>
      <xdr:col>33</xdr:col>
      <xdr:colOff>304800</xdr:colOff>
      <xdr:row>34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514350</xdr:colOff>
      <xdr:row>40</xdr:row>
      <xdr:rowOff>114300</xdr:rowOff>
    </xdr:from>
    <xdr:to>
      <xdr:col>10</xdr:col>
      <xdr:colOff>9525</xdr:colOff>
      <xdr:row>64</xdr:row>
      <xdr:rowOff>133349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19050</xdr:rowOff>
    </xdr:from>
    <xdr:to>
      <xdr:col>3</xdr:col>
      <xdr:colOff>228599</xdr:colOff>
      <xdr:row>2</xdr:row>
      <xdr:rowOff>149243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19050"/>
          <a:ext cx="2466975" cy="511193"/>
        </a:xfrm>
        <a:prstGeom prst="rect">
          <a:avLst/>
        </a:prstGeom>
      </xdr:spPr>
    </xdr:pic>
    <xdr:clientData/>
  </xdr:twoCellAnchor>
  <xdr:twoCellAnchor editAs="oneCell">
    <xdr:from>
      <xdr:col>8</xdr:col>
      <xdr:colOff>1266825</xdr:colOff>
      <xdr:row>11</xdr:row>
      <xdr:rowOff>171450</xdr:rowOff>
    </xdr:from>
    <xdr:to>
      <xdr:col>13</xdr:col>
      <xdr:colOff>342900</xdr:colOff>
      <xdr:row>37</xdr:row>
      <xdr:rowOff>133350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2266950"/>
          <a:ext cx="5467350" cy="554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breakingdownfinance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hyperlink" Target="http://breakingdownfinance.com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3"/>
  <sheetViews>
    <sheetView tabSelected="1" workbookViewId="0"/>
  </sheetViews>
  <sheetFormatPr defaultRowHeight="15" x14ac:dyDescent="0.25"/>
  <cols>
    <col min="1" max="1" width="9.140625" style="11"/>
    <col min="2" max="2" width="18.5703125" style="11" bestFit="1" customWidth="1"/>
    <col min="3" max="3" width="15.7109375" style="15" bestFit="1" customWidth="1"/>
    <col min="4" max="4" width="18.140625" style="15" bestFit="1" customWidth="1"/>
    <col min="5" max="5" width="9.140625" style="11"/>
    <col min="6" max="6" width="20.140625" style="11" bestFit="1" customWidth="1"/>
    <col min="7" max="7" width="25.85546875" style="11" bestFit="1" customWidth="1"/>
    <col min="8" max="8" width="25.85546875" style="11" customWidth="1"/>
    <col min="9" max="9" width="15.7109375" style="11" bestFit="1" customWidth="1"/>
    <col min="10" max="16384" width="9.140625" style="11"/>
  </cols>
  <sheetData>
    <row r="4" spans="2:9" x14ac:dyDescent="0.25">
      <c r="B4" s="24" t="s">
        <v>22</v>
      </c>
    </row>
    <row r="6" spans="2:9" x14ac:dyDescent="0.25">
      <c r="C6" s="18" t="s">
        <v>14</v>
      </c>
      <c r="D6" s="18" t="s">
        <v>1</v>
      </c>
      <c r="F6" s="17" t="s">
        <v>16</v>
      </c>
      <c r="G6" s="18" t="s">
        <v>15</v>
      </c>
      <c r="H6" s="18" t="s">
        <v>17</v>
      </c>
      <c r="I6" s="18" t="s">
        <v>0</v>
      </c>
    </row>
    <row r="7" spans="2:9" x14ac:dyDescent="0.25">
      <c r="B7" s="4" t="s">
        <v>13</v>
      </c>
      <c r="C7" s="13">
        <v>0.1</v>
      </c>
      <c r="D7" s="13">
        <v>0.2</v>
      </c>
      <c r="F7" s="13">
        <v>0</v>
      </c>
      <c r="G7" s="13">
        <f>1-F7</f>
        <v>1</v>
      </c>
      <c r="H7" s="13">
        <f>F7*$D$7</f>
        <v>0</v>
      </c>
      <c r="I7" s="16">
        <f>F7*$C$7+G7*$C$8</f>
        <v>0.05</v>
      </c>
    </row>
    <row r="8" spans="2:9" x14ac:dyDescent="0.25">
      <c r="B8" s="4" t="s">
        <v>12</v>
      </c>
      <c r="C8" s="14">
        <v>0.05</v>
      </c>
      <c r="D8" s="12">
        <v>0</v>
      </c>
      <c r="F8" s="13">
        <v>0.1</v>
      </c>
      <c r="G8" s="13">
        <f t="shared" ref="G8:G17" si="0">1-F8</f>
        <v>0.9</v>
      </c>
      <c r="H8" s="13">
        <f t="shared" ref="H8:H17" si="1">F8*$D$7</f>
        <v>2.0000000000000004E-2</v>
      </c>
      <c r="I8" s="16">
        <f t="shared" ref="I8:I17" si="2">F8*$C$7+G8*$C$8</f>
        <v>5.5000000000000007E-2</v>
      </c>
    </row>
    <row r="9" spans="2:9" x14ac:dyDescent="0.25">
      <c r="F9" s="13">
        <v>0.2</v>
      </c>
      <c r="G9" s="13">
        <f t="shared" si="0"/>
        <v>0.8</v>
      </c>
      <c r="H9" s="13">
        <f t="shared" si="1"/>
        <v>4.0000000000000008E-2</v>
      </c>
      <c r="I9" s="16">
        <f t="shared" si="2"/>
        <v>6.0000000000000012E-2</v>
      </c>
    </row>
    <row r="10" spans="2:9" x14ac:dyDescent="0.25">
      <c r="F10" s="13">
        <v>0.3</v>
      </c>
      <c r="G10" s="13">
        <f t="shared" si="0"/>
        <v>0.7</v>
      </c>
      <c r="H10" s="13">
        <f t="shared" si="1"/>
        <v>0.06</v>
      </c>
      <c r="I10" s="16">
        <f t="shared" si="2"/>
        <v>6.5000000000000002E-2</v>
      </c>
    </row>
    <row r="11" spans="2:9" x14ac:dyDescent="0.25">
      <c r="F11" s="13">
        <v>0.4</v>
      </c>
      <c r="G11" s="13">
        <f t="shared" si="0"/>
        <v>0.6</v>
      </c>
      <c r="H11" s="13">
        <f t="shared" si="1"/>
        <v>8.0000000000000016E-2</v>
      </c>
      <c r="I11" s="16">
        <f t="shared" si="2"/>
        <v>7.0000000000000007E-2</v>
      </c>
    </row>
    <row r="12" spans="2:9" x14ac:dyDescent="0.25">
      <c r="C12" s="11"/>
      <c r="D12" s="11"/>
      <c r="F12" s="13">
        <v>0.5</v>
      </c>
      <c r="G12" s="13">
        <f t="shared" si="0"/>
        <v>0.5</v>
      </c>
      <c r="H12" s="13">
        <f t="shared" si="1"/>
        <v>0.1</v>
      </c>
      <c r="I12" s="16">
        <f t="shared" si="2"/>
        <v>7.5000000000000011E-2</v>
      </c>
    </row>
    <row r="13" spans="2:9" x14ac:dyDescent="0.25">
      <c r="C13" s="11"/>
      <c r="D13" s="11"/>
      <c r="F13" s="13">
        <v>0.6</v>
      </c>
      <c r="G13" s="13">
        <f t="shared" si="0"/>
        <v>0.4</v>
      </c>
      <c r="H13" s="13">
        <f t="shared" si="1"/>
        <v>0.12</v>
      </c>
      <c r="I13" s="16">
        <f t="shared" si="2"/>
        <v>0.08</v>
      </c>
    </row>
    <row r="14" spans="2:9" x14ac:dyDescent="0.25">
      <c r="C14" s="11"/>
      <c r="D14" s="11"/>
      <c r="F14" s="13">
        <v>0.7</v>
      </c>
      <c r="G14" s="13">
        <f t="shared" si="0"/>
        <v>0.30000000000000004</v>
      </c>
      <c r="H14" s="13">
        <f t="shared" si="1"/>
        <v>0.13999999999999999</v>
      </c>
      <c r="I14" s="16">
        <f t="shared" si="2"/>
        <v>8.4999999999999992E-2</v>
      </c>
    </row>
    <row r="15" spans="2:9" x14ac:dyDescent="0.25">
      <c r="C15" s="11"/>
      <c r="D15" s="11"/>
      <c r="F15" s="13">
        <v>0.8</v>
      </c>
      <c r="G15" s="13">
        <f t="shared" si="0"/>
        <v>0.19999999999999996</v>
      </c>
      <c r="H15" s="13">
        <f t="shared" si="1"/>
        <v>0.16000000000000003</v>
      </c>
      <c r="I15" s="16">
        <f t="shared" si="2"/>
        <v>9.0000000000000011E-2</v>
      </c>
    </row>
    <row r="16" spans="2:9" x14ac:dyDescent="0.25">
      <c r="C16" s="11"/>
      <c r="D16" s="11"/>
      <c r="F16" s="13">
        <v>0.9</v>
      </c>
      <c r="G16" s="13">
        <f t="shared" si="0"/>
        <v>9.9999999999999978E-2</v>
      </c>
      <c r="H16" s="13">
        <f t="shared" si="1"/>
        <v>0.18000000000000002</v>
      </c>
      <c r="I16" s="16">
        <f t="shared" si="2"/>
        <v>9.5000000000000015E-2</v>
      </c>
    </row>
    <row r="17" spans="3:9" x14ac:dyDescent="0.25">
      <c r="C17" s="11"/>
      <c r="D17" s="11"/>
      <c r="F17" s="14">
        <v>1</v>
      </c>
      <c r="G17" s="14">
        <f t="shared" si="0"/>
        <v>0</v>
      </c>
      <c r="H17" s="14">
        <f t="shared" si="1"/>
        <v>0.2</v>
      </c>
      <c r="I17" s="25">
        <f t="shared" si="2"/>
        <v>0.1</v>
      </c>
    </row>
    <row r="18" spans="3:9" x14ac:dyDescent="0.25">
      <c r="C18" s="11"/>
      <c r="D18" s="11"/>
    </row>
    <row r="19" spans="3:9" x14ac:dyDescent="0.25">
      <c r="C19" s="11"/>
      <c r="D19" s="11"/>
    </row>
    <row r="20" spans="3:9" x14ac:dyDescent="0.25">
      <c r="C20" s="11"/>
      <c r="D20" s="11"/>
    </row>
    <row r="21" spans="3:9" x14ac:dyDescent="0.25">
      <c r="C21" s="11"/>
      <c r="D21" s="11"/>
    </row>
    <row r="22" spans="3:9" x14ac:dyDescent="0.25">
      <c r="C22" s="11"/>
      <c r="D22" s="11"/>
    </row>
    <row r="23" spans="3:9" x14ac:dyDescent="0.25">
      <c r="C23" s="11"/>
      <c r="D23" s="11"/>
    </row>
  </sheetData>
  <hyperlinks>
    <hyperlink ref="B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024"/>
  <sheetViews>
    <sheetView workbookViewId="0"/>
  </sheetViews>
  <sheetFormatPr defaultRowHeight="15" x14ac:dyDescent="0.25"/>
  <cols>
    <col min="1" max="1" width="9.140625" style="1"/>
    <col min="2" max="2" width="18.140625" style="1" bestFit="1" customWidth="1"/>
    <col min="3" max="3" width="15.28515625" style="1" bestFit="1" customWidth="1"/>
    <col min="4" max="4" width="18.140625" style="1" bestFit="1" customWidth="1"/>
    <col min="5" max="5" width="17.85546875" style="1" bestFit="1" customWidth="1"/>
    <col min="6" max="7" width="9.140625" style="1"/>
    <col min="8" max="8" width="13.7109375" style="1" customWidth="1"/>
    <col min="9" max="9" width="9.140625" style="1"/>
    <col min="10" max="10" width="9.28515625" style="2" bestFit="1" customWidth="1"/>
    <col min="11" max="15" width="13.42578125" style="2" bestFit="1" customWidth="1"/>
    <col min="16" max="18" width="9.140625" style="1"/>
    <col min="19" max="19" width="9.140625" style="11"/>
    <col min="20" max="16384" width="9.140625" style="1"/>
  </cols>
  <sheetData>
    <row r="4" spans="2:16" x14ac:dyDescent="0.25">
      <c r="B4" s="23" t="s">
        <v>22</v>
      </c>
      <c r="M4" s="1"/>
    </row>
    <row r="5" spans="2:16" x14ac:dyDescent="0.25">
      <c r="J5" s="1"/>
      <c r="K5" s="1"/>
      <c r="L5" s="1"/>
      <c r="M5" s="1"/>
      <c r="N5" s="1"/>
      <c r="O5" s="1"/>
    </row>
    <row r="6" spans="2:16" x14ac:dyDescent="0.25">
      <c r="B6" s="6"/>
      <c r="C6" s="17" t="s">
        <v>0</v>
      </c>
      <c r="D6" s="17" t="s">
        <v>1</v>
      </c>
      <c r="E6" s="6"/>
      <c r="F6" s="6"/>
      <c r="G6" s="6"/>
      <c r="I6" s="17" t="s">
        <v>18</v>
      </c>
      <c r="J6" s="56" t="s">
        <v>11</v>
      </c>
    </row>
    <row r="7" spans="2:16" x14ac:dyDescent="0.25">
      <c r="B7" s="19" t="s">
        <v>2</v>
      </c>
      <c r="C7" s="8">
        <v>0.18</v>
      </c>
      <c r="D7" s="8">
        <v>0.1</v>
      </c>
      <c r="E7" s="6"/>
      <c r="F7" s="6"/>
      <c r="G7" s="6"/>
      <c r="H7" s="19" t="s">
        <v>7</v>
      </c>
      <c r="I7" s="22">
        <v>0.5</v>
      </c>
      <c r="J7" s="22">
        <f>1-I7</f>
        <v>0.5</v>
      </c>
    </row>
    <row r="8" spans="2:16" x14ac:dyDescent="0.25">
      <c r="B8" s="19" t="s">
        <v>3</v>
      </c>
      <c r="C8" s="43">
        <v>0.09</v>
      </c>
      <c r="D8" s="43">
        <v>0.06</v>
      </c>
      <c r="E8" s="20"/>
      <c r="F8" s="6"/>
      <c r="G8" s="6"/>
      <c r="H8" s="6"/>
      <c r="I8" s="6"/>
      <c r="J8" s="7"/>
      <c r="K8" s="7"/>
      <c r="L8" s="7"/>
      <c r="M8" s="7"/>
      <c r="N8" s="7"/>
      <c r="O8" s="7"/>
      <c r="P8" s="6"/>
    </row>
    <row r="9" spans="2:16" x14ac:dyDescent="0.25">
      <c r="B9" s="6"/>
      <c r="C9" s="9"/>
      <c r="D9" s="9"/>
      <c r="E9" s="20"/>
      <c r="F9" s="6"/>
      <c r="G9" s="6"/>
      <c r="H9" s="19" t="s">
        <v>4</v>
      </c>
      <c r="I9" s="6"/>
      <c r="J9" s="5">
        <v>-1</v>
      </c>
      <c r="K9" s="5">
        <v>-0.8</v>
      </c>
      <c r="L9" s="5">
        <v>-0.6</v>
      </c>
      <c r="M9" s="5">
        <v>-0.4</v>
      </c>
      <c r="N9" s="5">
        <v>-0.2</v>
      </c>
      <c r="O9" s="5">
        <v>0</v>
      </c>
      <c r="P9" s="6"/>
    </row>
    <row r="10" spans="2:16" x14ac:dyDescent="0.25">
      <c r="E10" s="7"/>
      <c r="F10" s="6"/>
      <c r="G10" s="6"/>
      <c r="H10" s="6"/>
      <c r="I10" s="6"/>
      <c r="J10" s="7"/>
      <c r="K10" s="7"/>
      <c r="L10" s="7"/>
      <c r="M10" s="7"/>
      <c r="N10" s="7"/>
      <c r="O10" s="7"/>
      <c r="P10" s="6"/>
    </row>
    <row r="11" spans="2:16" x14ac:dyDescent="0.25">
      <c r="E11" s="20"/>
      <c r="F11" s="6"/>
      <c r="G11" s="6"/>
      <c r="H11" s="6" t="s">
        <v>8</v>
      </c>
      <c r="I11" s="6"/>
      <c r="J11" s="8">
        <f t="shared" ref="J11:O11" si="0">$C$7*$I$7+$C$8*$J$7</f>
        <v>0.13500000000000001</v>
      </c>
      <c r="K11" s="8">
        <f t="shared" si="0"/>
        <v>0.13500000000000001</v>
      </c>
      <c r="L11" s="8">
        <f t="shared" si="0"/>
        <v>0.13500000000000001</v>
      </c>
      <c r="M11" s="8">
        <f t="shared" si="0"/>
        <v>0.13500000000000001</v>
      </c>
      <c r="N11" s="8">
        <f t="shared" si="0"/>
        <v>0.13500000000000001</v>
      </c>
      <c r="O11" s="8">
        <f t="shared" si="0"/>
        <v>0.13500000000000001</v>
      </c>
      <c r="P11" s="6"/>
    </row>
    <row r="12" spans="2:16" x14ac:dyDescent="0.25">
      <c r="E12" s="6"/>
      <c r="F12" s="6"/>
      <c r="G12" s="6"/>
      <c r="H12" s="6" t="s">
        <v>9</v>
      </c>
      <c r="I12" s="6"/>
      <c r="J12" s="21">
        <f t="shared" ref="J12:O12" si="1">SQRT(($I$7^2)*($D$7^2)+($J$7^2)*($D$8^2)+2*J9*$D$7*$D$8*$I$7*$J$7)</f>
        <v>2.0000000000000004E-2</v>
      </c>
      <c r="K12" s="21">
        <f t="shared" si="1"/>
        <v>3.1622776601683791E-2</v>
      </c>
      <c r="L12" s="21">
        <f t="shared" si="1"/>
        <v>0.04</v>
      </c>
      <c r="M12" s="21">
        <f t="shared" si="1"/>
        <v>4.6904157598234297E-2</v>
      </c>
      <c r="N12" s="21">
        <f t="shared" si="1"/>
        <v>5.2915026221291815E-2</v>
      </c>
      <c r="O12" s="21">
        <f t="shared" si="1"/>
        <v>5.8309518948453008E-2</v>
      </c>
      <c r="P12" s="6"/>
    </row>
    <row r="13" spans="2:16" x14ac:dyDescent="0.25">
      <c r="E13" s="6"/>
      <c r="F13" s="6"/>
      <c r="G13" s="6"/>
      <c r="H13" s="6"/>
      <c r="I13" s="6"/>
      <c r="J13" s="7"/>
      <c r="K13" s="7"/>
      <c r="L13" s="7"/>
      <c r="M13" s="7"/>
      <c r="N13" s="7"/>
      <c r="O13" s="7"/>
      <c r="P13" s="6"/>
    </row>
    <row r="14" spans="2:16" x14ac:dyDescent="0.25">
      <c r="B14" s="6"/>
      <c r="C14" s="6"/>
      <c r="D14" s="6"/>
      <c r="E14" s="6"/>
      <c r="F14" s="6"/>
      <c r="G14" s="6"/>
      <c r="H14" s="6"/>
      <c r="I14" s="6"/>
      <c r="J14" s="7"/>
      <c r="K14" s="7"/>
      <c r="L14" s="7"/>
      <c r="M14" s="7"/>
      <c r="N14" s="7"/>
      <c r="O14" s="7"/>
      <c r="P14" s="6"/>
    </row>
    <row r="15" spans="2:16" x14ac:dyDescent="0.25">
      <c r="B15" s="6"/>
      <c r="C15" s="6"/>
      <c r="D15" s="6"/>
      <c r="E15" s="6"/>
      <c r="F15" s="6"/>
      <c r="G15" s="6"/>
      <c r="H15" s="19" t="s">
        <v>4</v>
      </c>
      <c r="I15" s="19"/>
      <c r="J15" s="5">
        <f>0</f>
        <v>0</v>
      </c>
      <c r="K15" s="5">
        <v>0.2</v>
      </c>
      <c r="L15" s="5">
        <v>0.4</v>
      </c>
      <c r="M15" s="5">
        <v>0.6</v>
      </c>
      <c r="N15" s="5">
        <v>0.8</v>
      </c>
      <c r="O15" s="5">
        <v>1</v>
      </c>
      <c r="P15" s="6"/>
    </row>
    <row r="16" spans="2:16" x14ac:dyDescent="0.25">
      <c r="D16" s="6"/>
      <c r="E16" s="6"/>
      <c r="F16" s="6"/>
      <c r="G16" s="6"/>
      <c r="H16" s="6"/>
      <c r="I16" s="6"/>
      <c r="J16" s="7"/>
      <c r="K16" s="7"/>
      <c r="L16" s="7"/>
      <c r="M16" s="7"/>
      <c r="N16" s="7"/>
      <c r="O16" s="7"/>
      <c r="P16" s="6"/>
    </row>
    <row r="17" spans="2:16" x14ac:dyDescent="0.25">
      <c r="E17" s="6"/>
      <c r="F17" s="6"/>
      <c r="G17" s="6"/>
      <c r="H17" s="6" t="s">
        <v>8</v>
      </c>
      <c r="I17" s="6"/>
      <c r="J17" s="8">
        <f t="shared" ref="J17:O17" si="2">$C$7*$I$7+$C$8*$J$7</f>
        <v>0.13500000000000001</v>
      </c>
      <c r="K17" s="8">
        <f t="shared" si="2"/>
        <v>0.13500000000000001</v>
      </c>
      <c r="L17" s="8">
        <f t="shared" si="2"/>
        <v>0.13500000000000001</v>
      </c>
      <c r="M17" s="8">
        <f t="shared" si="2"/>
        <v>0.13500000000000001</v>
      </c>
      <c r="N17" s="8">
        <f t="shared" si="2"/>
        <v>0.13500000000000001</v>
      </c>
      <c r="O17" s="8">
        <f t="shared" si="2"/>
        <v>0.13500000000000001</v>
      </c>
      <c r="P17" s="6"/>
    </row>
    <row r="18" spans="2:16" x14ac:dyDescent="0.25">
      <c r="H18" s="6" t="s">
        <v>9</v>
      </c>
      <c r="I18" s="6"/>
      <c r="J18" s="21">
        <f t="shared" ref="J18:O18" si="3">SQRT(($I$7^2)*($D$7^2)+($J$7^2)*($D$8^2)+2*J15*$D$7*$D$8*$I$7*$J$7)</f>
        <v>5.8309518948453008E-2</v>
      </c>
      <c r="K18" s="21">
        <f t="shared" si="3"/>
        <v>6.3245553203367583E-2</v>
      </c>
      <c r="L18" s="21">
        <f t="shared" si="3"/>
        <v>6.7823299831252681E-2</v>
      </c>
      <c r="M18" s="21">
        <f t="shared" si="3"/>
        <v>7.211102550927978E-2</v>
      </c>
      <c r="N18" s="21">
        <f t="shared" si="3"/>
        <v>7.6157731058639086E-2</v>
      </c>
      <c r="O18" s="21">
        <f t="shared" si="3"/>
        <v>0.08</v>
      </c>
      <c r="P18" s="6"/>
    </row>
    <row r="22" spans="2:16" x14ac:dyDescent="0.25">
      <c r="B22" s="76" t="s">
        <v>19</v>
      </c>
      <c r="C22" s="76"/>
      <c r="D22" s="76"/>
      <c r="E22" s="76"/>
    </row>
    <row r="23" spans="2:16" x14ac:dyDescent="0.25">
      <c r="B23" s="4" t="s">
        <v>20</v>
      </c>
      <c r="C23" s="4" t="s">
        <v>21</v>
      </c>
      <c r="D23" s="4" t="s">
        <v>6</v>
      </c>
      <c r="E23" s="4" t="s">
        <v>5</v>
      </c>
      <c r="H23" s="4" t="s">
        <v>23</v>
      </c>
      <c r="I23" s="26">
        <v>0.2</v>
      </c>
    </row>
    <row r="24" spans="2:16" x14ac:dyDescent="0.25">
      <c r="B24" s="2">
        <v>0</v>
      </c>
      <c r="C24" s="2">
        <f>1-B24</f>
        <v>1</v>
      </c>
      <c r="D24" s="8">
        <f>SQRT((B24^2)*($D$7^2)+(C24^2)*($D$8^2)+2*$I$23*$D$7*$D$8*B24*C24)</f>
        <v>0.06</v>
      </c>
      <c r="E24" s="27">
        <f>B24*$C$7+C24*$C$8</f>
        <v>0.09</v>
      </c>
    </row>
    <row r="25" spans="2:16" x14ac:dyDescent="0.25">
      <c r="B25" s="2">
        <v>0.01</v>
      </c>
      <c r="C25" s="2">
        <f t="shared" ref="C25:C88" si="4">1-B25</f>
        <v>0.99</v>
      </c>
      <c r="D25" s="8">
        <f t="shared" ref="D25:D55" si="5">SQRT((B25^2)*($D$7^2)+(C25^2)*($D$8^2)+2*$I$23*$D$7*$D$8*B25*C25)</f>
        <v>5.9608053147204867E-2</v>
      </c>
      <c r="E25" s="27">
        <f t="shared" ref="E25:E88" si="6">B25*$C$7+C25*$C$8</f>
        <v>9.0899999999999995E-2</v>
      </c>
    </row>
    <row r="26" spans="2:16" x14ac:dyDescent="0.25">
      <c r="B26" s="2">
        <v>0.02</v>
      </c>
      <c r="C26" s="2">
        <f t="shared" si="4"/>
        <v>0.98</v>
      </c>
      <c r="D26" s="8">
        <f t="shared" si="5"/>
        <v>5.9232423553320861E-2</v>
      </c>
      <c r="E26" s="27">
        <f t="shared" si="6"/>
        <v>9.1800000000000007E-2</v>
      </c>
    </row>
    <row r="27" spans="2:16" x14ac:dyDescent="0.25">
      <c r="B27" s="2">
        <v>0.03</v>
      </c>
      <c r="C27" s="2">
        <f t="shared" si="4"/>
        <v>0.97</v>
      </c>
      <c r="D27" s="8">
        <f t="shared" si="5"/>
        <v>5.8873423545773178E-2</v>
      </c>
      <c r="E27" s="27">
        <f t="shared" si="6"/>
        <v>9.2699999999999991E-2</v>
      </c>
    </row>
    <row r="28" spans="2:16" x14ac:dyDescent="0.25">
      <c r="B28" s="2">
        <v>0.04</v>
      </c>
      <c r="C28" s="2">
        <f t="shared" si="4"/>
        <v>0.96</v>
      </c>
      <c r="D28" s="8">
        <f t="shared" si="5"/>
        <v>5.8531359116289108E-2</v>
      </c>
      <c r="E28" s="27">
        <f t="shared" si="6"/>
        <v>9.3599999999999989E-2</v>
      </c>
    </row>
    <row r="29" spans="2:16" x14ac:dyDescent="0.25">
      <c r="B29" s="2">
        <v>0.05</v>
      </c>
      <c r="C29" s="2">
        <f t="shared" si="4"/>
        <v>0.95</v>
      </c>
      <c r="D29" s="8">
        <f t="shared" si="5"/>
        <v>5.8206528843420986E-2</v>
      </c>
      <c r="E29" s="27">
        <f t="shared" si="6"/>
        <v>9.4499999999999987E-2</v>
      </c>
    </row>
    <row r="30" spans="2:16" x14ac:dyDescent="0.25">
      <c r="B30" s="2">
        <v>0.06</v>
      </c>
      <c r="C30" s="2">
        <f t="shared" si="4"/>
        <v>0.94</v>
      </c>
      <c r="D30" s="8">
        <f t="shared" si="5"/>
        <v>5.7899222792711126E-2</v>
      </c>
      <c r="E30" s="27">
        <f t="shared" si="6"/>
        <v>9.5399999999999999E-2</v>
      </c>
    </row>
    <row r="31" spans="2:16" x14ac:dyDescent="0.25">
      <c r="B31" s="2">
        <v>7.0000000000000007E-2</v>
      </c>
      <c r="C31" s="2">
        <f t="shared" si="4"/>
        <v>0.92999999999999994</v>
      </c>
      <c r="D31" s="8">
        <f t="shared" si="5"/>
        <v>5.7609721401860638E-2</v>
      </c>
      <c r="E31" s="27">
        <f t="shared" si="6"/>
        <v>9.6299999999999997E-2</v>
      </c>
    </row>
    <row r="32" spans="2:16" x14ac:dyDescent="0.25">
      <c r="B32" s="2">
        <v>0.08</v>
      </c>
      <c r="C32" s="2">
        <f t="shared" si="4"/>
        <v>0.92</v>
      </c>
      <c r="D32" s="8">
        <f t="shared" si="5"/>
        <v>5.733829435900583E-2</v>
      </c>
      <c r="E32" s="27">
        <f t="shared" si="6"/>
        <v>9.7199999999999995E-2</v>
      </c>
    </row>
    <row r="33" spans="2:5" x14ac:dyDescent="0.25">
      <c r="B33" s="2">
        <v>0.09</v>
      </c>
      <c r="C33" s="2">
        <f t="shared" si="4"/>
        <v>0.91</v>
      </c>
      <c r="D33" s="8">
        <f t="shared" si="5"/>
        <v>5.708519948287822E-2</v>
      </c>
      <c r="E33" s="27">
        <f t="shared" si="6"/>
        <v>9.8099999999999993E-2</v>
      </c>
    </row>
    <row r="34" spans="2:5" x14ac:dyDescent="0.25">
      <c r="B34" s="2">
        <v>0.1</v>
      </c>
      <c r="C34" s="2">
        <f t="shared" si="4"/>
        <v>0.9</v>
      </c>
      <c r="D34" s="8">
        <f t="shared" si="5"/>
        <v>5.6850681614207588E-2</v>
      </c>
      <c r="E34" s="27">
        <f t="shared" si="6"/>
        <v>9.9000000000000005E-2</v>
      </c>
    </row>
    <row r="35" spans="2:5" x14ac:dyDescent="0.25">
      <c r="B35" s="2">
        <v>0.11</v>
      </c>
      <c r="C35" s="2">
        <f t="shared" si="4"/>
        <v>0.89</v>
      </c>
      <c r="D35" s="8">
        <f t="shared" si="5"/>
        <v>5.6634971528199782E-2</v>
      </c>
      <c r="E35" s="27">
        <f t="shared" si="6"/>
        <v>9.9900000000000003E-2</v>
      </c>
    </row>
    <row r="36" spans="2:5" x14ac:dyDescent="0.25">
      <c r="B36" s="2">
        <v>0.12</v>
      </c>
      <c r="C36" s="2">
        <f t="shared" si="4"/>
        <v>0.88</v>
      </c>
      <c r="D36" s="8">
        <f t="shared" si="5"/>
        <v>5.6438284878263266E-2</v>
      </c>
      <c r="E36" s="27">
        <f t="shared" si="6"/>
        <v>0.10079999999999999</v>
      </c>
    </row>
    <row r="37" spans="2:5" x14ac:dyDescent="0.25">
      <c r="B37" s="2">
        <v>0.13</v>
      </c>
      <c r="C37" s="2">
        <f t="shared" si="4"/>
        <v>0.87</v>
      </c>
      <c r="D37" s="8">
        <f t="shared" si="5"/>
        <v>5.6260821181351416E-2</v>
      </c>
      <c r="E37" s="27">
        <f t="shared" si="6"/>
        <v>0.1017</v>
      </c>
    </row>
    <row r="38" spans="2:5" x14ac:dyDescent="0.25">
      <c r="B38" s="2">
        <v>0.14000000000000001</v>
      </c>
      <c r="C38" s="2">
        <f t="shared" si="4"/>
        <v>0.86</v>
      </c>
      <c r="D38" s="8">
        <f t="shared" si="5"/>
        <v>5.610276285531756E-2</v>
      </c>
      <c r="E38" s="27">
        <f t="shared" si="6"/>
        <v>0.1026</v>
      </c>
    </row>
    <row r="39" spans="2:5" x14ac:dyDescent="0.25">
      <c r="B39" s="2">
        <v>0.15</v>
      </c>
      <c r="C39" s="2">
        <f t="shared" si="4"/>
        <v>0.85</v>
      </c>
      <c r="D39" s="8">
        <f t="shared" si="5"/>
        <v>5.5964274318532882E-2</v>
      </c>
      <c r="E39" s="27">
        <f t="shared" si="6"/>
        <v>0.10349999999999999</v>
      </c>
    </row>
    <row r="40" spans="2:5" x14ac:dyDescent="0.25">
      <c r="B40" s="2">
        <v>0.16</v>
      </c>
      <c r="C40" s="2">
        <f t="shared" si="4"/>
        <v>0.84</v>
      </c>
      <c r="D40" s="8">
        <f t="shared" si="5"/>
        <v>5.5845501161687142E-2</v>
      </c>
      <c r="E40" s="27">
        <f t="shared" si="6"/>
        <v>0.10439999999999999</v>
      </c>
    </row>
    <row r="41" spans="2:5" x14ac:dyDescent="0.25">
      <c r="B41" s="2">
        <v>0.17</v>
      </c>
      <c r="C41" s="2">
        <f t="shared" si="4"/>
        <v>0.83</v>
      </c>
      <c r="D41" s="8">
        <f t="shared" si="5"/>
        <v>5.5746569401174811E-2</v>
      </c>
      <c r="E41" s="27">
        <f t="shared" si="6"/>
        <v>0.10529999999999999</v>
      </c>
    </row>
    <row r="42" spans="2:5" x14ac:dyDescent="0.25">
      <c r="B42" s="2">
        <v>0.18</v>
      </c>
      <c r="C42" s="2">
        <f t="shared" si="4"/>
        <v>0.82000000000000006</v>
      </c>
      <c r="D42" s="8">
        <f t="shared" si="5"/>
        <v>5.5667584822767374E-2</v>
      </c>
      <c r="E42" s="27">
        <f t="shared" si="6"/>
        <v>0.1062</v>
      </c>
    </row>
    <row r="43" spans="2:5" x14ac:dyDescent="0.25">
      <c r="B43" s="2">
        <v>0.19</v>
      </c>
      <c r="C43" s="2">
        <f t="shared" si="4"/>
        <v>0.81</v>
      </c>
      <c r="D43" s="8">
        <f t="shared" si="5"/>
        <v>5.5608632423392687E-2</v>
      </c>
      <c r="E43" s="27">
        <f t="shared" si="6"/>
        <v>0.1071</v>
      </c>
    </row>
    <row r="44" spans="2:5" x14ac:dyDescent="0.25">
      <c r="B44" s="2">
        <v>0.2</v>
      </c>
      <c r="C44" s="2">
        <f t="shared" si="4"/>
        <v>0.8</v>
      </c>
      <c r="D44" s="8">
        <f t="shared" si="5"/>
        <v>5.5569775957799224E-2</v>
      </c>
      <c r="E44" s="27">
        <f t="shared" si="6"/>
        <v>0.10799999999999998</v>
      </c>
    </row>
    <row r="45" spans="2:5" x14ac:dyDescent="0.25">
      <c r="B45" s="2">
        <v>0.21</v>
      </c>
      <c r="C45" s="2">
        <f t="shared" si="4"/>
        <v>0.79</v>
      </c>
      <c r="D45" s="8">
        <f t="shared" si="5"/>
        <v>5.5551057595692996E-2</v>
      </c>
      <c r="E45" s="27">
        <f t="shared" si="6"/>
        <v>0.1089</v>
      </c>
    </row>
    <row r="46" spans="2:5" x14ac:dyDescent="0.25">
      <c r="B46" s="2">
        <v>0.22</v>
      </c>
      <c r="C46" s="2">
        <f t="shared" si="4"/>
        <v>0.78</v>
      </c>
      <c r="D46" s="8">
        <f t="shared" si="5"/>
        <v>5.5552497693623103E-2</v>
      </c>
      <c r="E46" s="27">
        <f t="shared" si="6"/>
        <v>0.10979999999999999</v>
      </c>
    </row>
    <row r="47" spans="2:5" x14ac:dyDescent="0.25">
      <c r="B47" s="2">
        <v>0.23</v>
      </c>
      <c r="C47" s="2">
        <f t="shared" si="4"/>
        <v>0.77</v>
      </c>
      <c r="D47" s="8">
        <f t="shared" si="5"/>
        <v>5.5574094684484071E-2</v>
      </c>
      <c r="E47" s="27">
        <f t="shared" si="6"/>
        <v>0.11069999999999999</v>
      </c>
    </row>
    <row r="48" spans="2:5" x14ac:dyDescent="0.25">
      <c r="B48" s="2">
        <v>0.24</v>
      </c>
      <c r="C48" s="2">
        <f t="shared" si="4"/>
        <v>0.76</v>
      </c>
      <c r="D48" s="8">
        <f t="shared" si="5"/>
        <v>5.5615825086031051E-2</v>
      </c>
      <c r="E48" s="27">
        <f t="shared" si="6"/>
        <v>0.1116</v>
      </c>
    </row>
    <row r="49" spans="2:5" x14ac:dyDescent="0.25">
      <c r="B49" s="2">
        <v>0.25</v>
      </c>
      <c r="C49" s="2">
        <f t="shared" si="4"/>
        <v>0.75</v>
      </c>
      <c r="D49" s="8">
        <f t="shared" si="5"/>
        <v>5.5677643628300216E-2</v>
      </c>
      <c r="E49" s="27">
        <f t="shared" si="6"/>
        <v>0.1125</v>
      </c>
    </row>
    <row r="50" spans="2:5" x14ac:dyDescent="0.25">
      <c r="B50" s="2">
        <v>0.26</v>
      </c>
      <c r="C50" s="2">
        <f t="shared" si="4"/>
        <v>0.74</v>
      </c>
      <c r="D50" s="8">
        <f t="shared" si="5"/>
        <v>5.5759483498325199E-2</v>
      </c>
      <c r="E50" s="27">
        <f t="shared" si="6"/>
        <v>0.1134</v>
      </c>
    </row>
    <row r="51" spans="2:5" x14ac:dyDescent="0.25">
      <c r="B51" s="2">
        <v>0.27</v>
      </c>
      <c r="C51" s="2">
        <f t="shared" si="4"/>
        <v>0.73</v>
      </c>
      <c r="D51" s="8">
        <f t="shared" si="5"/>
        <v>5.5861256699075434E-2</v>
      </c>
      <c r="E51" s="27">
        <f t="shared" si="6"/>
        <v>0.1143</v>
      </c>
    </row>
    <row r="52" spans="2:5" x14ac:dyDescent="0.25">
      <c r="B52" s="2">
        <v>0.28000000000000003</v>
      </c>
      <c r="C52" s="2">
        <f t="shared" si="4"/>
        <v>0.72</v>
      </c>
      <c r="D52" s="8">
        <f t="shared" si="5"/>
        <v>5.5982854518146899E-2</v>
      </c>
      <c r="E52" s="27">
        <f t="shared" si="6"/>
        <v>0.1152</v>
      </c>
    </row>
    <row r="53" spans="2:5" x14ac:dyDescent="0.25">
      <c r="B53" s="2">
        <v>0.28999999999999998</v>
      </c>
      <c r="C53" s="2">
        <f t="shared" si="4"/>
        <v>0.71</v>
      </c>
      <c r="D53" s="8">
        <f t="shared" si="5"/>
        <v>5.6124148100438906E-2</v>
      </c>
      <c r="E53" s="27">
        <f t="shared" si="6"/>
        <v>0.11609999999999999</v>
      </c>
    </row>
    <row r="54" spans="2:5" x14ac:dyDescent="0.25">
      <c r="B54" s="2">
        <v>0.3</v>
      </c>
      <c r="C54" s="2">
        <f t="shared" si="4"/>
        <v>0.7</v>
      </c>
      <c r="D54" s="8">
        <f t="shared" si="5"/>
        <v>5.628498911788115E-2</v>
      </c>
      <c r="E54" s="27">
        <f t="shared" si="6"/>
        <v>0.11699999999999999</v>
      </c>
    </row>
    <row r="55" spans="2:5" x14ac:dyDescent="0.25">
      <c r="B55" s="2">
        <v>0.31</v>
      </c>
      <c r="C55" s="2">
        <f t="shared" si="4"/>
        <v>0.69</v>
      </c>
      <c r="D55" s="8">
        <f t="shared" si="5"/>
        <v>5.6465210528253588E-2</v>
      </c>
      <c r="E55" s="27">
        <f t="shared" si="6"/>
        <v>0.11789999999999999</v>
      </c>
    </row>
    <row r="56" spans="2:5" x14ac:dyDescent="0.25">
      <c r="B56" s="2">
        <v>0.32</v>
      </c>
      <c r="C56" s="2">
        <f t="shared" si="4"/>
        <v>0.67999999999999994</v>
      </c>
      <c r="D56" s="8">
        <f t="shared" ref="D56:D87" si="7">SQRT((B56^2)*($D$7^2)+(C56^2)*($D$8^2)+2*$I$23*$D$7*$D$8*B56*C56)</f>
        <v>5.6664627414287301E-2</v>
      </c>
      <c r="E56" s="27">
        <f t="shared" si="6"/>
        <v>0.11879999999999999</v>
      </c>
    </row>
    <row r="57" spans="2:5" x14ac:dyDescent="0.25">
      <c r="B57" s="2">
        <v>0.33</v>
      </c>
      <c r="C57" s="2">
        <f t="shared" si="4"/>
        <v>0.66999999999999993</v>
      </c>
      <c r="D57" s="8">
        <f t="shared" si="7"/>
        <v>5.6883037893558384E-2</v>
      </c>
      <c r="E57" s="27">
        <f t="shared" si="6"/>
        <v>0.1197</v>
      </c>
    </row>
    <row r="58" spans="2:5" x14ac:dyDescent="0.25">
      <c r="B58" s="2">
        <v>0.34</v>
      </c>
      <c r="C58" s="2">
        <f t="shared" si="4"/>
        <v>0.65999999999999992</v>
      </c>
      <c r="D58" s="8">
        <f t="shared" si="7"/>
        <v>5.7120224089196286E-2</v>
      </c>
      <c r="E58" s="27">
        <f t="shared" si="6"/>
        <v>0.12059999999999998</v>
      </c>
    </row>
    <row r="59" spans="2:5" x14ac:dyDescent="0.25">
      <c r="B59" s="2">
        <v>0.35</v>
      </c>
      <c r="C59" s="2">
        <f t="shared" si="4"/>
        <v>0.65</v>
      </c>
      <c r="D59" s="8">
        <f t="shared" si="7"/>
        <v>5.7375953151124211E-2</v>
      </c>
      <c r="E59" s="27">
        <f t="shared" si="6"/>
        <v>0.1215</v>
      </c>
    </row>
    <row r="60" spans="2:5" x14ac:dyDescent="0.25">
      <c r="B60" s="2">
        <v>0.36</v>
      </c>
      <c r="C60" s="2">
        <f t="shared" si="4"/>
        <v>0.64</v>
      </c>
      <c r="D60" s="8">
        <f t="shared" si="7"/>
        <v>5.7649978317428706E-2</v>
      </c>
      <c r="E60" s="27">
        <f t="shared" si="6"/>
        <v>0.12239999999999999</v>
      </c>
    </row>
    <row r="61" spans="2:5" x14ac:dyDescent="0.25">
      <c r="B61" s="2">
        <v>0.37</v>
      </c>
      <c r="C61" s="2">
        <f t="shared" si="4"/>
        <v>0.63</v>
      </c>
      <c r="D61" s="8">
        <f t="shared" si="7"/>
        <v>5.7942040005508955E-2</v>
      </c>
      <c r="E61" s="27">
        <f t="shared" si="6"/>
        <v>0.12329999999999999</v>
      </c>
    </row>
    <row r="62" spans="2:5" x14ac:dyDescent="0.25">
      <c r="B62" s="2">
        <v>0.38</v>
      </c>
      <c r="C62" s="2">
        <f t="shared" si="4"/>
        <v>0.62</v>
      </c>
      <c r="D62" s="8">
        <f t="shared" si="7"/>
        <v>5.8251866922872098E-2</v>
      </c>
      <c r="E62" s="27">
        <f t="shared" si="6"/>
        <v>0.1242</v>
      </c>
    </row>
    <row r="63" spans="2:5" x14ac:dyDescent="0.25">
      <c r="B63" s="2">
        <v>0.39</v>
      </c>
      <c r="C63" s="2">
        <f t="shared" si="4"/>
        <v>0.61</v>
      </c>
      <c r="D63" s="8">
        <f t="shared" si="7"/>
        <v>5.8579177187802839E-2</v>
      </c>
      <c r="E63" s="27">
        <f t="shared" si="6"/>
        <v>0.12509999999999999</v>
      </c>
    </row>
    <row r="64" spans="2:5" x14ac:dyDescent="0.25">
      <c r="B64" s="2">
        <v>0.4</v>
      </c>
      <c r="C64" s="2">
        <f t="shared" si="4"/>
        <v>0.6</v>
      </c>
      <c r="D64" s="8">
        <f t="shared" si="7"/>
        <v>5.8923679450624947E-2</v>
      </c>
      <c r="E64" s="27">
        <f t="shared" si="6"/>
        <v>0.126</v>
      </c>
    </row>
    <row r="65" spans="2:5" x14ac:dyDescent="0.25">
      <c r="B65" s="2">
        <v>0.41</v>
      </c>
      <c r="C65" s="2">
        <f t="shared" si="4"/>
        <v>0.59000000000000008</v>
      </c>
      <c r="D65" s="8">
        <f t="shared" si="7"/>
        <v>5.9285074006869561E-2</v>
      </c>
      <c r="E65" s="27">
        <f t="shared" si="6"/>
        <v>0.12690000000000001</v>
      </c>
    </row>
    <row r="66" spans="2:5" x14ac:dyDescent="0.25">
      <c r="B66" s="2">
        <v>0.42</v>
      </c>
      <c r="C66" s="2">
        <f t="shared" si="4"/>
        <v>0.58000000000000007</v>
      </c>
      <c r="D66" s="8">
        <f t="shared" si="7"/>
        <v>5.9663053894349061E-2</v>
      </c>
      <c r="E66" s="27">
        <f t="shared" si="6"/>
        <v>0.1278</v>
      </c>
    </row>
    <row r="67" spans="2:5" x14ac:dyDescent="0.25">
      <c r="B67" s="2">
        <v>0.43</v>
      </c>
      <c r="C67" s="2">
        <f t="shared" si="4"/>
        <v>0.57000000000000006</v>
      </c>
      <c r="D67" s="8">
        <f t="shared" si="7"/>
        <v>6.0057305966884668E-2</v>
      </c>
      <c r="E67" s="27">
        <f t="shared" si="6"/>
        <v>0.12870000000000001</v>
      </c>
    </row>
    <row r="68" spans="2:5" x14ac:dyDescent="0.25">
      <c r="B68" s="2">
        <v>0.44</v>
      </c>
      <c r="C68" s="2">
        <f t="shared" si="4"/>
        <v>0.56000000000000005</v>
      </c>
      <c r="D68" s="8">
        <f t="shared" si="7"/>
        <v>6.0467511938230106E-2</v>
      </c>
      <c r="E68" s="27">
        <f t="shared" si="6"/>
        <v>0.12959999999999999</v>
      </c>
    </row>
    <row r="69" spans="2:5" x14ac:dyDescent="0.25">
      <c r="B69" s="2">
        <v>0.45</v>
      </c>
      <c r="C69" s="2">
        <f t="shared" si="4"/>
        <v>0.55000000000000004</v>
      </c>
      <c r="D69" s="8">
        <f t="shared" si="7"/>
        <v>6.0893349390553318E-2</v>
      </c>
      <c r="E69" s="27">
        <f t="shared" si="6"/>
        <v>0.1305</v>
      </c>
    </row>
    <row r="70" spans="2:5" x14ac:dyDescent="0.25">
      <c r="B70" s="2">
        <v>0.46</v>
      </c>
      <c r="C70" s="2">
        <f t="shared" si="4"/>
        <v>0.54</v>
      </c>
      <c r="D70" s="8">
        <f t="shared" si="7"/>
        <v>6.1334492742664802E-2</v>
      </c>
      <c r="E70" s="27">
        <f t="shared" si="6"/>
        <v>0.13140000000000002</v>
      </c>
    </row>
    <row r="71" spans="2:5" x14ac:dyDescent="0.25">
      <c r="B71" s="2">
        <v>0.47</v>
      </c>
      <c r="C71" s="2">
        <f t="shared" si="4"/>
        <v>0.53</v>
      </c>
      <c r="D71" s="8">
        <f t="shared" si="7"/>
        <v>6.1790614173998955E-2</v>
      </c>
      <c r="E71" s="27">
        <f t="shared" si="6"/>
        <v>0.1323</v>
      </c>
    </row>
    <row r="72" spans="2:5" x14ac:dyDescent="0.25">
      <c r="B72" s="2">
        <v>0.48</v>
      </c>
      <c r="C72" s="2">
        <f t="shared" si="4"/>
        <v>0.52</v>
      </c>
      <c r="D72" s="8">
        <f t="shared" si="7"/>
        <v>6.2261384501149666E-2</v>
      </c>
      <c r="E72" s="27">
        <f t="shared" si="6"/>
        <v>0.13319999999999999</v>
      </c>
    </row>
    <row r="73" spans="2:5" x14ac:dyDescent="0.25">
      <c r="B73" s="2">
        <v>0.49</v>
      </c>
      <c r="C73" s="2">
        <f t="shared" si="4"/>
        <v>0.51</v>
      </c>
      <c r="D73" s="8">
        <f t="shared" si="7"/>
        <v>6.2746474004520769E-2</v>
      </c>
      <c r="E73" s="27">
        <f t="shared" si="6"/>
        <v>0.1341</v>
      </c>
    </row>
    <row r="74" spans="2:5" x14ac:dyDescent="0.25">
      <c r="B74" s="2">
        <v>0.5</v>
      </c>
      <c r="C74" s="2">
        <f t="shared" si="4"/>
        <v>0.5</v>
      </c>
      <c r="D74" s="8">
        <f t="shared" si="7"/>
        <v>6.3245553203367583E-2</v>
      </c>
      <c r="E74" s="27">
        <f t="shared" si="6"/>
        <v>0.13500000000000001</v>
      </c>
    </row>
    <row r="75" spans="2:5" x14ac:dyDescent="0.25">
      <c r="B75" s="2">
        <v>0.51</v>
      </c>
      <c r="C75" s="2">
        <f t="shared" si="4"/>
        <v>0.49</v>
      </c>
      <c r="D75" s="8">
        <f t="shared" si="7"/>
        <v>6.3758293578169103E-2</v>
      </c>
      <c r="E75" s="27">
        <f t="shared" si="6"/>
        <v>0.13589999999999999</v>
      </c>
    </row>
    <row r="76" spans="2:5" x14ac:dyDescent="0.25">
      <c r="B76" s="2">
        <v>0.52</v>
      </c>
      <c r="C76" s="2">
        <f t="shared" si="4"/>
        <v>0.48</v>
      </c>
      <c r="D76" s="8">
        <f t="shared" si="7"/>
        <v>6.4284368239876183E-2</v>
      </c>
      <c r="E76" s="27">
        <f t="shared" si="6"/>
        <v>0.1368</v>
      </c>
    </row>
    <row r="77" spans="2:5" x14ac:dyDescent="0.25">
      <c r="B77" s="2">
        <v>0.53</v>
      </c>
      <c r="C77" s="2">
        <f t="shared" si="4"/>
        <v>0.47</v>
      </c>
      <c r="D77" s="8">
        <f t="shared" si="7"/>
        <v>6.4823452546127161E-2</v>
      </c>
      <c r="E77" s="27">
        <f t="shared" si="6"/>
        <v>0.13769999999999999</v>
      </c>
    </row>
    <row r="78" spans="2:5" x14ac:dyDescent="0.25">
      <c r="B78" s="2">
        <v>0.54</v>
      </c>
      <c r="C78" s="2">
        <f t="shared" si="4"/>
        <v>0.45999999999999996</v>
      </c>
      <c r="D78" s="8">
        <f t="shared" si="7"/>
        <v>6.5375224665005935E-2</v>
      </c>
      <c r="E78" s="27">
        <f t="shared" si="6"/>
        <v>0.1386</v>
      </c>
    </row>
    <row r="79" spans="2:5" x14ac:dyDescent="0.25">
      <c r="B79" s="2">
        <v>0.55000000000000004</v>
      </c>
      <c r="C79" s="2">
        <f t="shared" si="4"/>
        <v>0.44999999999999996</v>
      </c>
      <c r="D79" s="8">
        <f t="shared" si="7"/>
        <v>6.593936608733815E-2</v>
      </c>
      <c r="E79" s="27">
        <f t="shared" si="6"/>
        <v>0.13950000000000001</v>
      </c>
    </row>
    <row r="80" spans="2:5" x14ac:dyDescent="0.25">
      <c r="B80" s="2">
        <v>0.56000000000000005</v>
      </c>
      <c r="C80" s="2">
        <f t="shared" si="4"/>
        <v>0.43999999999999995</v>
      </c>
      <c r="D80" s="8">
        <f t="shared" si="7"/>
        <v>6.6515562088882638E-2</v>
      </c>
      <c r="E80" s="27">
        <f t="shared" si="6"/>
        <v>0.1404</v>
      </c>
    </row>
    <row r="81" spans="2:5" x14ac:dyDescent="0.25">
      <c r="B81" s="2">
        <v>0.56999999999999995</v>
      </c>
      <c r="C81" s="2">
        <f t="shared" si="4"/>
        <v>0.43000000000000005</v>
      </c>
      <c r="D81" s="8">
        <f t="shared" si="7"/>
        <v>6.7103502144075913E-2</v>
      </c>
      <c r="E81" s="27">
        <f t="shared" si="6"/>
        <v>0.14129999999999998</v>
      </c>
    </row>
    <row r="82" spans="2:5" x14ac:dyDescent="0.25">
      <c r="B82" s="2">
        <v>0.57999999999999996</v>
      </c>
      <c r="C82" s="2">
        <f t="shared" si="4"/>
        <v>0.42000000000000004</v>
      </c>
      <c r="D82" s="8">
        <f t="shared" si="7"/>
        <v>6.7702880293234208E-2</v>
      </c>
      <c r="E82" s="27">
        <f t="shared" si="6"/>
        <v>0.14219999999999999</v>
      </c>
    </row>
    <row r="83" spans="2:5" x14ac:dyDescent="0.25">
      <c r="B83" s="2">
        <v>0.59</v>
      </c>
      <c r="C83" s="2">
        <f t="shared" si="4"/>
        <v>0.41000000000000003</v>
      </c>
      <c r="D83" s="8">
        <f t="shared" si="7"/>
        <v>6.8313395465311191E-2</v>
      </c>
      <c r="E83" s="27">
        <f t="shared" si="6"/>
        <v>0.1431</v>
      </c>
    </row>
    <row r="84" spans="2:5" x14ac:dyDescent="0.25">
      <c r="B84" s="2">
        <v>0.6</v>
      </c>
      <c r="C84" s="2">
        <f t="shared" si="4"/>
        <v>0.4</v>
      </c>
      <c r="D84" s="8">
        <f t="shared" si="7"/>
        <v>6.8934751758456356E-2</v>
      </c>
      <c r="E84" s="27">
        <f t="shared" si="6"/>
        <v>0.14399999999999999</v>
      </c>
    </row>
    <row r="85" spans="2:5" x14ac:dyDescent="0.25">
      <c r="B85" s="2">
        <v>0.61</v>
      </c>
      <c r="C85" s="2">
        <f t="shared" si="4"/>
        <v>0.39</v>
      </c>
      <c r="D85" s="8">
        <f t="shared" si="7"/>
        <v>6.9566658680721483E-2</v>
      </c>
      <c r="E85" s="27">
        <f t="shared" si="6"/>
        <v>0.1449</v>
      </c>
    </row>
    <row r="86" spans="2:5" x14ac:dyDescent="0.25">
      <c r="B86" s="2">
        <v>0.62</v>
      </c>
      <c r="C86" s="2">
        <f t="shared" si="4"/>
        <v>0.38</v>
      </c>
      <c r="D86" s="8">
        <f t="shared" si="7"/>
        <v>7.020883135332763E-2</v>
      </c>
      <c r="E86" s="27">
        <f t="shared" si="6"/>
        <v>0.14579999999999999</v>
      </c>
    </row>
    <row r="87" spans="2:5" x14ac:dyDescent="0.25">
      <c r="B87" s="2">
        <v>0.63</v>
      </c>
      <c r="C87" s="2">
        <f t="shared" si="4"/>
        <v>0.37</v>
      </c>
      <c r="D87" s="8">
        <f t="shared" si="7"/>
        <v>7.0860990678934213E-2</v>
      </c>
      <c r="E87" s="27">
        <f t="shared" si="6"/>
        <v>0.1467</v>
      </c>
    </row>
    <row r="88" spans="2:5" x14ac:dyDescent="0.25">
      <c r="B88" s="2">
        <v>0.64</v>
      </c>
      <c r="C88" s="2">
        <f t="shared" si="4"/>
        <v>0.36</v>
      </c>
      <c r="D88" s="8">
        <f t="shared" ref="D88:D119" si="8">SQRT((B88^2)*($D$7^2)+(C88^2)*($D$8^2)+2*$I$23*$D$7*$D$8*B88*C88)</f>
        <v>7.1522863477352469E-2</v>
      </c>
      <c r="E88" s="27">
        <f t="shared" si="6"/>
        <v>0.14760000000000001</v>
      </c>
    </row>
    <row r="89" spans="2:5" x14ac:dyDescent="0.25">
      <c r="B89" s="2">
        <v>0.65</v>
      </c>
      <c r="C89" s="2">
        <f t="shared" ref="C89:C124" si="9">1-B89</f>
        <v>0.35</v>
      </c>
      <c r="D89" s="8">
        <f t="shared" si="8"/>
        <v>7.219418259112019E-2</v>
      </c>
      <c r="E89" s="27">
        <f t="shared" ref="E89:E124" si="10">B89*$C$7+C89*$C$8</f>
        <v>0.14849999999999999</v>
      </c>
    </row>
    <row r="90" spans="2:5" x14ac:dyDescent="0.25">
      <c r="B90" s="2">
        <v>0.66</v>
      </c>
      <c r="C90" s="2">
        <f t="shared" si="9"/>
        <v>0.33999999999999997</v>
      </c>
      <c r="D90" s="8">
        <f t="shared" si="8"/>
        <v>7.2874686963307095E-2</v>
      </c>
      <c r="E90" s="27">
        <f t="shared" si="10"/>
        <v>0.14940000000000001</v>
      </c>
    </row>
    <row r="91" spans="2:5" x14ac:dyDescent="0.25">
      <c r="B91" s="2">
        <v>0.67</v>
      </c>
      <c r="C91" s="2">
        <f t="shared" si="9"/>
        <v>0.32999999999999996</v>
      </c>
      <c r="D91" s="8">
        <f t="shared" si="8"/>
        <v>7.3564121689856404E-2</v>
      </c>
      <c r="E91" s="27">
        <f t="shared" si="10"/>
        <v>0.15029999999999999</v>
      </c>
    </row>
    <row r="92" spans="2:5" x14ac:dyDescent="0.25">
      <c r="B92" s="2">
        <v>0.68</v>
      </c>
      <c r="C92" s="2">
        <f t="shared" si="9"/>
        <v>0.31999999999999995</v>
      </c>
      <c r="D92" s="8">
        <f t="shared" si="8"/>
        <v>7.4262238048687979E-2</v>
      </c>
      <c r="E92" s="27">
        <f t="shared" si="10"/>
        <v>0.1512</v>
      </c>
    </row>
    <row r="93" spans="2:5" x14ac:dyDescent="0.25">
      <c r="B93" s="2">
        <v>0.69</v>
      </c>
      <c r="C93" s="2">
        <f t="shared" si="9"/>
        <v>0.31000000000000005</v>
      </c>
      <c r="D93" s="8">
        <f t="shared" si="8"/>
        <v>7.496879350769893E-2</v>
      </c>
      <c r="E93" s="27">
        <f t="shared" si="10"/>
        <v>0.15209999999999999</v>
      </c>
    </row>
    <row r="94" spans="2:5" x14ac:dyDescent="0.25">
      <c r="B94" s="2">
        <v>0.7</v>
      </c>
      <c r="C94" s="2">
        <f t="shared" si="9"/>
        <v>0.30000000000000004</v>
      </c>
      <c r="D94" s="8">
        <f t="shared" si="8"/>
        <v>7.5683551713698019E-2</v>
      </c>
      <c r="E94" s="27">
        <f t="shared" si="10"/>
        <v>0.153</v>
      </c>
    </row>
    <row r="95" spans="2:5" x14ac:dyDescent="0.25">
      <c r="B95" s="2">
        <v>0.71</v>
      </c>
      <c r="C95" s="2">
        <f t="shared" si="9"/>
        <v>0.29000000000000004</v>
      </c>
      <c r="D95" s="8">
        <f t="shared" si="8"/>
        <v>7.6406282464205791E-2</v>
      </c>
      <c r="E95" s="27">
        <f t="shared" si="10"/>
        <v>0.15390000000000001</v>
      </c>
    </row>
    <row r="96" spans="2:5" x14ac:dyDescent="0.25">
      <c r="B96" s="2">
        <v>0.72</v>
      </c>
      <c r="C96" s="2">
        <f t="shared" si="9"/>
        <v>0.28000000000000003</v>
      </c>
      <c r="D96" s="8">
        <f t="shared" si="8"/>
        <v>7.7136761663943357E-2</v>
      </c>
      <c r="E96" s="27">
        <f t="shared" si="10"/>
        <v>0.15479999999999999</v>
      </c>
    </row>
    <row r="97" spans="2:5" x14ac:dyDescent="0.25">
      <c r="B97" s="2">
        <v>0.73</v>
      </c>
      <c r="C97" s="2">
        <f t="shared" si="9"/>
        <v>0.27</v>
      </c>
      <c r="D97" s="8">
        <f t="shared" si="8"/>
        <v>7.7874771267721882E-2</v>
      </c>
      <c r="E97" s="27">
        <f t="shared" si="10"/>
        <v>0.15570000000000001</v>
      </c>
    </row>
    <row r="98" spans="2:5" x14ac:dyDescent="0.25">
      <c r="B98" s="2">
        <v>0.74</v>
      </c>
      <c r="C98" s="2">
        <f t="shared" si="9"/>
        <v>0.26</v>
      </c>
      <c r="D98" s="8">
        <f t="shared" si="8"/>
        <v>7.8620099211334005E-2</v>
      </c>
      <c r="E98" s="27">
        <f t="shared" si="10"/>
        <v>0.15659999999999999</v>
      </c>
    </row>
    <row r="99" spans="2:5" x14ac:dyDescent="0.25">
      <c r="B99" s="2">
        <v>0.75</v>
      </c>
      <c r="C99" s="2">
        <f t="shared" si="9"/>
        <v>0.25</v>
      </c>
      <c r="D99" s="8">
        <f t="shared" si="8"/>
        <v>7.9372539331937733E-2</v>
      </c>
      <c r="E99" s="27">
        <f t="shared" si="10"/>
        <v>0.1575</v>
      </c>
    </row>
    <row r="100" spans="2:5" x14ac:dyDescent="0.25">
      <c r="B100" s="2">
        <v>0.76</v>
      </c>
      <c r="C100" s="2">
        <f t="shared" si="9"/>
        <v>0.24</v>
      </c>
      <c r="D100" s="8">
        <f t="shared" si="8"/>
        <v>8.0131891279315262E-2</v>
      </c>
      <c r="E100" s="27">
        <f t="shared" si="10"/>
        <v>0.15840000000000001</v>
      </c>
    </row>
    <row r="101" spans="2:5" x14ac:dyDescent="0.25">
      <c r="B101" s="2">
        <v>0.77</v>
      </c>
      <c r="C101" s="2">
        <f t="shared" si="9"/>
        <v>0.22999999999999998</v>
      </c>
      <c r="D101" s="8">
        <f t="shared" si="8"/>
        <v>8.0897960419283751E-2</v>
      </c>
      <c r="E101" s="27">
        <f t="shared" si="10"/>
        <v>0.1593</v>
      </c>
    </row>
    <row r="102" spans="2:5" x14ac:dyDescent="0.25">
      <c r="B102" s="2">
        <v>0.78</v>
      </c>
      <c r="C102" s="2">
        <f t="shared" si="9"/>
        <v>0.21999999999999997</v>
      </c>
      <c r="D102" s="8">
        <f t="shared" si="8"/>
        <v>8.167055773043308E-2</v>
      </c>
      <c r="E102" s="27">
        <f t="shared" si="10"/>
        <v>0.16020000000000001</v>
      </c>
    </row>
    <row r="103" spans="2:5" x14ac:dyDescent="0.25">
      <c r="B103" s="2">
        <v>0.79</v>
      </c>
      <c r="C103" s="2">
        <f t="shared" si="9"/>
        <v>0.20999999999999996</v>
      </c>
      <c r="D103" s="8">
        <f t="shared" si="8"/>
        <v>8.2449499695268033E-2</v>
      </c>
      <c r="E103" s="27">
        <f t="shared" si="10"/>
        <v>0.16109999999999999</v>
      </c>
    </row>
    <row r="104" spans="2:5" x14ac:dyDescent="0.25">
      <c r="B104" s="2">
        <v>0.8</v>
      </c>
      <c r="C104" s="2">
        <f t="shared" si="9"/>
        <v>0.19999999999999996</v>
      </c>
      <c r="D104" s="8">
        <f t="shared" si="8"/>
        <v>8.3234608186739265E-2</v>
      </c>
      <c r="E104" s="27">
        <f t="shared" si="10"/>
        <v>0.16199999999999998</v>
      </c>
    </row>
    <row r="105" spans="2:5" x14ac:dyDescent="0.25">
      <c r="B105" s="2">
        <v>0.81</v>
      </c>
      <c r="C105" s="2">
        <f t="shared" si="9"/>
        <v>0.18999999999999995</v>
      </c>
      <c r="D105" s="8">
        <f t="shared" si="8"/>
        <v>8.4025710351058644E-2</v>
      </c>
      <c r="E105" s="27">
        <f t="shared" si="10"/>
        <v>0.16290000000000002</v>
      </c>
    </row>
    <row r="106" spans="2:5" x14ac:dyDescent="0.25">
      <c r="B106" s="2">
        <v>0.82</v>
      </c>
      <c r="C106" s="2">
        <f t="shared" si="9"/>
        <v>0.18000000000000005</v>
      </c>
      <c r="D106" s="8">
        <f t="shared" si="8"/>
        <v>8.4822638487611318E-2</v>
      </c>
      <c r="E106" s="27">
        <f t="shared" si="10"/>
        <v>0.16379999999999997</v>
      </c>
    </row>
    <row r="107" spans="2:5" x14ac:dyDescent="0.25">
      <c r="B107" s="2">
        <v>0.83</v>
      </c>
      <c r="C107" s="2">
        <f t="shared" si="9"/>
        <v>0.17000000000000004</v>
      </c>
      <c r="D107" s="8">
        <f t="shared" si="8"/>
        <v>8.562522992669859E-2</v>
      </c>
      <c r="E107" s="27">
        <f t="shared" si="10"/>
        <v>0.16469999999999999</v>
      </c>
    </row>
    <row r="108" spans="2:5" x14ac:dyDescent="0.25">
      <c r="B108" s="2">
        <v>0.84</v>
      </c>
      <c r="C108" s="2">
        <f t="shared" si="9"/>
        <v>0.16000000000000003</v>
      </c>
      <c r="D108" s="8">
        <f t="shared" si="8"/>
        <v>8.6433326905771712E-2</v>
      </c>
      <c r="E108" s="27">
        <f t="shared" si="10"/>
        <v>0.1656</v>
      </c>
    </row>
    <row r="109" spans="2:5" x14ac:dyDescent="0.25">
      <c r="B109" s="2">
        <v>0.85</v>
      </c>
      <c r="C109" s="2">
        <f t="shared" si="9"/>
        <v>0.15000000000000002</v>
      </c>
      <c r="D109" s="8">
        <f t="shared" si="8"/>
        <v>8.7246776444748958E-2</v>
      </c>
      <c r="E109" s="27">
        <f t="shared" si="10"/>
        <v>0.16650000000000001</v>
      </c>
    </row>
    <row r="110" spans="2:5" x14ac:dyDescent="0.25">
      <c r="B110" s="2">
        <v>0.86</v>
      </c>
      <c r="C110" s="2">
        <f t="shared" si="9"/>
        <v>0.14000000000000001</v>
      </c>
      <c r="D110" s="8">
        <f t="shared" si="8"/>
        <v>8.8065430220944249E-2</v>
      </c>
      <c r="E110" s="27">
        <f t="shared" si="10"/>
        <v>0.16739999999999999</v>
      </c>
    </row>
    <row r="111" spans="2:5" x14ac:dyDescent="0.25">
      <c r="B111" s="2">
        <v>0.87</v>
      </c>
      <c r="C111" s="2">
        <f t="shared" si="9"/>
        <v>0.13</v>
      </c>
      <c r="D111" s="8">
        <f t="shared" si="8"/>
        <v>8.8889144444077098E-2</v>
      </c>
      <c r="E111" s="27">
        <f t="shared" si="10"/>
        <v>0.16829999999999998</v>
      </c>
    </row>
    <row r="112" spans="2:5" x14ac:dyDescent="0.25">
      <c r="B112" s="2">
        <v>0.88</v>
      </c>
      <c r="C112" s="2">
        <f t="shared" si="9"/>
        <v>0.12</v>
      </c>
      <c r="D112" s="8">
        <f t="shared" si="8"/>
        <v>8.9717779731778927E-2</v>
      </c>
      <c r="E112" s="27">
        <f t="shared" si="10"/>
        <v>0.16919999999999999</v>
      </c>
    </row>
    <row r="113" spans="2:5" x14ac:dyDescent="0.25">
      <c r="B113" s="2">
        <v>0.89</v>
      </c>
      <c r="C113" s="2">
        <f t="shared" si="9"/>
        <v>0.10999999999999999</v>
      </c>
      <c r="D113" s="8">
        <f t="shared" si="8"/>
        <v>9.0551200985961533E-2</v>
      </c>
      <c r="E113" s="27">
        <f t="shared" si="10"/>
        <v>0.1701</v>
      </c>
    </row>
    <row r="114" spans="2:5" x14ac:dyDescent="0.25">
      <c r="B114" s="2">
        <v>0.9</v>
      </c>
      <c r="C114" s="2">
        <f t="shared" si="9"/>
        <v>9.9999999999999978E-2</v>
      </c>
      <c r="D114" s="8">
        <f t="shared" si="8"/>
        <v>9.13892772703669E-2</v>
      </c>
      <c r="E114" s="27">
        <f t="shared" si="10"/>
        <v>0.17100000000000001</v>
      </c>
    </row>
    <row r="115" spans="2:5" x14ac:dyDescent="0.25">
      <c r="B115" s="2">
        <v>0.91</v>
      </c>
      <c r="C115" s="2">
        <f t="shared" si="9"/>
        <v>8.9999999999999969E-2</v>
      </c>
      <c r="D115" s="8">
        <f t="shared" si="8"/>
        <v>9.2231881689576314E-2</v>
      </c>
      <c r="E115" s="27">
        <f t="shared" si="10"/>
        <v>0.1719</v>
      </c>
    </row>
    <row r="116" spans="2:5" x14ac:dyDescent="0.25">
      <c r="B116" s="2">
        <v>0.92</v>
      </c>
      <c r="C116" s="2">
        <f t="shared" si="9"/>
        <v>7.999999999999996E-2</v>
      </c>
      <c r="D116" s="8">
        <f t="shared" si="8"/>
        <v>9.3078891269718092E-2</v>
      </c>
      <c r="E116" s="27">
        <f t="shared" si="10"/>
        <v>0.17279999999999998</v>
      </c>
    </row>
    <row r="117" spans="2:5" x14ac:dyDescent="0.25">
      <c r="B117" s="2">
        <v>0.93</v>
      </c>
      <c r="C117" s="2">
        <f t="shared" si="9"/>
        <v>6.9999999999999951E-2</v>
      </c>
      <c r="D117" s="8">
        <f t="shared" si="8"/>
        <v>9.3930186841078955E-2</v>
      </c>
      <c r="E117" s="27">
        <f t="shared" si="10"/>
        <v>0.17369999999999999</v>
      </c>
    </row>
    <row r="118" spans="2:5" x14ac:dyDescent="0.25">
      <c r="B118" s="2">
        <v>0.94</v>
      </c>
      <c r="C118" s="2">
        <f t="shared" si="9"/>
        <v>6.0000000000000053E-2</v>
      </c>
      <c r="D118" s="8">
        <f t="shared" si="8"/>
        <v>9.4785652922792063E-2</v>
      </c>
      <c r="E118" s="27">
        <f t="shared" si="10"/>
        <v>0.17460000000000001</v>
      </c>
    </row>
    <row r="119" spans="2:5" x14ac:dyDescent="0.25">
      <c r="B119" s="2">
        <v>0.95</v>
      </c>
      <c r="C119" s="2">
        <f t="shared" si="9"/>
        <v>5.0000000000000044E-2</v>
      </c>
      <c r="D119" s="8">
        <f t="shared" si="8"/>
        <v>9.5645177609746751E-2</v>
      </c>
      <c r="E119" s="27">
        <f t="shared" si="10"/>
        <v>0.17549999999999999</v>
      </c>
    </row>
    <row r="120" spans="2:5" x14ac:dyDescent="0.25">
      <c r="B120" s="2">
        <v>0.96</v>
      </c>
      <c r="C120" s="2">
        <f t="shared" si="9"/>
        <v>4.0000000000000036E-2</v>
      </c>
      <c r="D120" s="8">
        <f t="shared" ref="D120:D124" si="11">SQRT((B120^2)*($D$7^2)+(C120^2)*($D$8^2)+2*$I$23*$D$7*$D$8*B120*C120)</f>
        <v>9.6508652461838901E-2</v>
      </c>
      <c r="E120" s="27">
        <f t="shared" si="10"/>
        <v>0.17639999999999997</v>
      </c>
    </row>
    <row r="121" spans="2:5" x14ac:dyDescent="0.25">
      <c r="B121" s="2">
        <v>0.97</v>
      </c>
      <c r="C121" s="2">
        <f t="shared" si="9"/>
        <v>3.0000000000000027E-2</v>
      </c>
      <c r="D121" s="8">
        <f t="shared" si="11"/>
        <v>9.7375972395658261E-2</v>
      </c>
      <c r="E121" s="27">
        <f t="shared" si="10"/>
        <v>0.17729999999999999</v>
      </c>
    </row>
    <row r="122" spans="2:5" x14ac:dyDescent="0.25">
      <c r="B122" s="2">
        <v>0.98</v>
      </c>
      <c r="C122" s="2">
        <f t="shared" si="9"/>
        <v>2.0000000000000018E-2</v>
      </c>
      <c r="D122" s="8">
        <f t="shared" si="11"/>
        <v>9.824703557868808E-2</v>
      </c>
      <c r="E122" s="27">
        <f t="shared" si="10"/>
        <v>0.1782</v>
      </c>
    </row>
    <row r="123" spans="2:5" x14ac:dyDescent="0.25">
      <c r="B123" s="2">
        <v>0.99</v>
      </c>
      <c r="C123" s="2">
        <f t="shared" si="9"/>
        <v>1.0000000000000009E-2</v>
      </c>
      <c r="D123" s="8">
        <f t="shared" si="11"/>
        <v>9.9121743326073528E-2</v>
      </c>
      <c r="E123" s="27">
        <f t="shared" si="10"/>
        <v>0.17910000000000001</v>
      </c>
    </row>
    <row r="124" spans="2:5" x14ac:dyDescent="0.25">
      <c r="B124" s="2">
        <v>1</v>
      </c>
      <c r="C124" s="2">
        <f t="shared" si="9"/>
        <v>0</v>
      </c>
      <c r="D124" s="8">
        <f t="shared" si="11"/>
        <v>0.1</v>
      </c>
      <c r="E124" s="27">
        <f t="shared" si="10"/>
        <v>0.18</v>
      </c>
    </row>
    <row r="125" spans="2:5" x14ac:dyDescent="0.25">
      <c r="B125" s="2"/>
      <c r="C125" s="2"/>
      <c r="D125" s="8"/>
      <c r="E125" s="3"/>
    </row>
    <row r="126" spans="2:5" x14ac:dyDescent="0.25">
      <c r="B126" s="2"/>
      <c r="C126" s="2"/>
      <c r="D126" s="8"/>
      <c r="E126" s="3"/>
    </row>
    <row r="127" spans="2:5" x14ac:dyDescent="0.25">
      <c r="B127" s="2"/>
      <c r="C127" s="2"/>
      <c r="D127" s="8"/>
      <c r="E127" s="3"/>
    </row>
    <row r="128" spans="2:5" x14ac:dyDescent="0.25">
      <c r="B128" s="2"/>
      <c r="C128" s="2"/>
      <c r="D128" s="8"/>
      <c r="E128" s="3"/>
    </row>
    <row r="129" spans="2:5" x14ac:dyDescent="0.25">
      <c r="B129" s="2"/>
      <c r="C129" s="2"/>
      <c r="D129" s="8"/>
      <c r="E129" s="3"/>
    </row>
    <row r="130" spans="2:5" x14ac:dyDescent="0.25">
      <c r="B130" s="2"/>
      <c r="C130" s="2"/>
      <c r="D130" s="8"/>
      <c r="E130" s="3"/>
    </row>
    <row r="131" spans="2:5" x14ac:dyDescent="0.25">
      <c r="B131" s="2"/>
      <c r="C131" s="2"/>
      <c r="D131" s="8"/>
      <c r="E131" s="3"/>
    </row>
    <row r="132" spans="2:5" x14ac:dyDescent="0.25">
      <c r="B132" s="2"/>
      <c r="C132" s="2"/>
      <c r="D132" s="8"/>
      <c r="E132" s="3"/>
    </row>
    <row r="133" spans="2:5" x14ac:dyDescent="0.25">
      <c r="B133" s="2"/>
      <c r="C133" s="2"/>
      <c r="D133" s="8"/>
      <c r="E133" s="3"/>
    </row>
    <row r="134" spans="2:5" x14ac:dyDescent="0.25">
      <c r="B134" s="2"/>
      <c r="C134" s="2"/>
      <c r="D134" s="8"/>
      <c r="E134" s="3"/>
    </row>
    <row r="135" spans="2:5" x14ac:dyDescent="0.25">
      <c r="B135" s="2"/>
      <c r="C135" s="2"/>
      <c r="D135" s="8"/>
      <c r="E135" s="3"/>
    </row>
    <row r="136" spans="2:5" x14ac:dyDescent="0.25">
      <c r="B136" s="2"/>
      <c r="C136" s="2"/>
      <c r="D136" s="8"/>
      <c r="E136" s="3"/>
    </row>
    <row r="137" spans="2:5" x14ac:dyDescent="0.25">
      <c r="B137" s="2"/>
      <c r="C137" s="2"/>
      <c r="D137" s="8"/>
      <c r="E137" s="3"/>
    </row>
    <row r="138" spans="2:5" x14ac:dyDescent="0.25">
      <c r="B138" s="2"/>
      <c r="C138" s="2"/>
      <c r="D138" s="8"/>
      <c r="E138" s="3"/>
    </row>
    <row r="139" spans="2:5" x14ac:dyDescent="0.25">
      <c r="B139" s="2"/>
      <c r="C139" s="2"/>
      <c r="D139" s="8"/>
      <c r="E139" s="3"/>
    </row>
    <row r="140" spans="2:5" x14ac:dyDescent="0.25">
      <c r="B140" s="2"/>
      <c r="C140" s="2"/>
      <c r="D140" s="8"/>
      <c r="E140" s="3"/>
    </row>
    <row r="141" spans="2:5" x14ac:dyDescent="0.25">
      <c r="B141" s="2"/>
      <c r="C141" s="2"/>
      <c r="D141" s="8"/>
      <c r="E141" s="3"/>
    </row>
    <row r="142" spans="2:5" x14ac:dyDescent="0.25">
      <c r="B142" s="2"/>
      <c r="C142" s="2"/>
      <c r="D142" s="8"/>
      <c r="E142" s="3"/>
    </row>
    <row r="143" spans="2:5" x14ac:dyDescent="0.25">
      <c r="B143" s="2"/>
      <c r="C143" s="2"/>
      <c r="D143" s="8"/>
      <c r="E143" s="3"/>
    </row>
    <row r="144" spans="2:5" x14ac:dyDescent="0.25">
      <c r="B144" s="2"/>
      <c r="C144" s="2"/>
      <c r="D144" s="8"/>
      <c r="E144" s="3"/>
    </row>
    <row r="145" spans="2:5" x14ac:dyDescent="0.25">
      <c r="B145" s="2"/>
      <c r="C145" s="2"/>
      <c r="D145" s="8"/>
      <c r="E145" s="3"/>
    </row>
    <row r="146" spans="2:5" x14ac:dyDescent="0.25">
      <c r="B146" s="2"/>
      <c r="C146" s="2"/>
      <c r="D146" s="8"/>
      <c r="E146" s="3"/>
    </row>
    <row r="147" spans="2:5" x14ac:dyDescent="0.25">
      <c r="B147" s="2"/>
      <c r="C147" s="2"/>
      <c r="D147" s="8"/>
      <c r="E147" s="3"/>
    </row>
    <row r="148" spans="2:5" x14ac:dyDescent="0.25">
      <c r="B148" s="2"/>
      <c r="C148" s="2"/>
      <c r="D148" s="8"/>
      <c r="E148" s="3"/>
    </row>
    <row r="149" spans="2:5" x14ac:dyDescent="0.25">
      <c r="B149" s="2"/>
      <c r="C149" s="2"/>
      <c r="D149" s="8"/>
      <c r="E149" s="3"/>
    </row>
    <row r="150" spans="2:5" x14ac:dyDescent="0.25">
      <c r="B150" s="2"/>
      <c r="C150" s="2"/>
      <c r="D150" s="8"/>
      <c r="E150" s="3"/>
    </row>
    <row r="151" spans="2:5" x14ac:dyDescent="0.25">
      <c r="B151" s="2"/>
      <c r="C151" s="2"/>
      <c r="D151" s="8"/>
      <c r="E151" s="3"/>
    </row>
    <row r="152" spans="2:5" x14ac:dyDescent="0.25">
      <c r="B152" s="2"/>
      <c r="C152" s="2"/>
      <c r="D152" s="8"/>
      <c r="E152" s="3"/>
    </row>
    <row r="153" spans="2:5" x14ac:dyDescent="0.25">
      <c r="B153" s="2"/>
      <c r="C153" s="2"/>
      <c r="D153" s="8"/>
      <c r="E153" s="3"/>
    </row>
    <row r="154" spans="2:5" x14ac:dyDescent="0.25">
      <c r="B154" s="2"/>
      <c r="C154" s="2"/>
      <c r="D154" s="8"/>
      <c r="E154" s="3"/>
    </row>
    <row r="155" spans="2:5" x14ac:dyDescent="0.25">
      <c r="B155" s="2"/>
      <c r="C155" s="2"/>
      <c r="D155" s="8"/>
      <c r="E155" s="3"/>
    </row>
    <row r="156" spans="2:5" x14ac:dyDescent="0.25">
      <c r="B156" s="2"/>
      <c r="C156" s="2"/>
      <c r="D156" s="8"/>
      <c r="E156" s="3"/>
    </row>
    <row r="157" spans="2:5" x14ac:dyDescent="0.25">
      <c r="B157" s="2"/>
      <c r="C157" s="2"/>
      <c r="D157" s="8"/>
      <c r="E157" s="3"/>
    </row>
    <row r="158" spans="2:5" x14ac:dyDescent="0.25">
      <c r="B158" s="2"/>
      <c r="C158" s="2"/>
      <c r="D158" s="8"/>
      <c r="E158" s="3"/>
    </row>
    <row r="159" spans="2:5" x14ac:dyDescent="0.25">
      <c r="B159" s="2"/>
      <c r="C159" s="2"/>
      <c r="D159" s="8"/>
      <c r="E159" s="3"/>
    </row>
    <row r="160" spans="2:5" x14ac:dyDescent="0.25">
      <c r="B160" s="2"/>
      <c r="C160" s="2"/>
      <c r="D160" s="8"/>
      <c r="E160" s="3"/>
    </row>
    <row r="161" spans="2:5" x14ac:dyDescent="0.25">
      <c r="B161" s="2"/>
      <c r="C161" s="2"/>
      <c r="D161" s="8"/>
      <c r="E161" s="3"/>
    </row>
    <row r="162" spans="2:5" x14ac:dyDescent="0.25">
      <c r="B162" s="2"/>
      <c r="C162" s="2"/>
      <c r="D162" s="8"/>
      <c r="E162" s="3"/>
    </row>
    <row r="163" spans="2:5" x14ac:dyDescent="0.25">
      <c r="B163" s="2"/>
      <c r="C163" s="2"/>
      <c r="D163" s="8"/>
      <c r="E163" s="3"/>
    </row>
    <row r="164" spans="2:5" x14ac:dyDescent="0.25">
      <c r="B164" s="2"/>
      <c r="C164" s="2"/>
      <c r="D164" s="8"/>
      <c r="E164" s="3"/>
    </row>
    <row r="165" spans="2:5" x14ac:dyDescent="0.25">
      <c r="B165" s="2"/>
      <c r="C165" s="2"/>
      <c r="D165" s="8"/>
      <c r="E165" s="3"/>
    </row>
    <row r="166" spans="2:5" x14ac:dyDescent="0.25">
      <c r="B166" s="2"/>
      <c r="C166" s="2"/>
      <c r="D166" s="8"/>
      <c r="E166" s="3"/>
    </row>
    <row r="167" spans="2:5" x14ac:dyDescent="0.25">
      <c r="B167" s="2"/>
      <c r="C167" s="2"/>
      <c r="D167" s="8"/>
      <c r="E167" s="3"/>
    </row>
    <row r="168" spans="2:5" x14ac:dyDescent="0.25">
      <c r="B168" s="2"/>
      <c r="C168" s="2"/>
      <c r="D168" s="8"/>
      <c r="E168" s="3"/>
    </row>
    <row r="169" spans="2:5" x14ac:dyDescent="0.25">
      <c r="B169" s="2"/>
      <c r="C169" s="2"/>
      <c r="D169" s="8"/>
      <c r="E169" s="3"/>
    </row>
    <row r="170" spans="2:5" x14ac:dyDescent="0.25">
      <c r="B170" s="2"/>
      <c r="C170" s="2"/>
      <c r="D170" s="8"/>
      <c r="E170" s="3"/>
    </row>
    <row r="171" spans="2:5" x14ac:dyDescent="0.25">
      <c r="B171" s="2"/>
      <c r="C171" s="2"/>
      <c r="D171" s="8"/>
      <c r="E171" s="3"/>
    </row>
    <row r="172" spans="2:5" x14ac:dyDescent="0.25">
      <c r="B172" s="2"/>
      <c r="C172" s="2"/>
      <c r="D172" s="8"/>
      <c r="E172" s="3"/>
    </row>
    <row r="173" spans="2:5" x14ac:dyDescent="0.25">
      <c r="B173" s="2"/>
      <c r="C173" s="2"/>
      <c r="D173" s="8"/>
      <c r="E173" s="3"/>
    </row>
    <row r="174" spans="2:5" x14ac:dyDescent="0.25">
      <c r="B174" s="2"/>
      <c r="C174" s="2"/>
      <c r="D174" s="8"/>
      <c r="E174" s="3"/>
    </row>
    <row r="175" spans="2:5" x14ac:dyDescent="0.25">
      <c r="B175" s="2"/>
      <c r="C175" s="2"/>
      <c r="D175" s="8"/>
      <c r="E175" s="3"/>
    </row>
    <row r="176" spans="2:5" x14ac:dyDescent="0.25">
      <c r="B176" s="2"/>
      <c r="C176" s="2"/>
      <c r="D176" s="8"/>
      <c r="E176" s="3"/>
    </row>
    <row r="177" spans="2:5" x14ac:dyDescent="0.25">
      <c r="B177" s="2"/>
      <c r="C177" s="2"/>
      <c r="D177" s="8"/>
      <c r="E177" s="3"/>
    </row>
    <row r="178" spans="2:5" x14ac:dyDescent="0.25">
      <c r="B178" s="2"/>
      <c r="C178" s="2"/>
      <c r="D178" s="8"/>
      <c r="E178" s="3"/>
    </row>
    <row r="179" spans="2:5" x14ac:dyDescent="0.25">
      <c r="B179" s="2"/>
      <c r="C179" s="2"/>
      <c r="D179" s="8"/>
      <c r="E179" s="3"/>
    </row>
    <row r="180" spans="2:5" x14ac:dyDescent="0.25">
      <c r="B180" s="2"/>
      <c r="C180" s="2"/>
      <c r="D180" s="8"/>
      <c r="E180" s="3"/>
    </row>
    <row r="181" spans="2:5" x14ac:dyDescent="0.25">
      <c r="B181" s="2"/>
      <c r="C181" s="2"/>
      <c r="D181" s="8"/>
      <c r="E181" s="3"/>
    </row>
    <row r="182" spans="2:5" x14ac:dyDescent="0.25">
      <c r="B182" s="2"/>
      <c r="C182" s="2"/>
      <c r="D182" s="8"/>
      <c r="E182" s="3"/>
    </row>
    <row r="183" spans="2:5" x14ac:dyDescent="0.25">
      <c r="B183" s="2"/>
      <c r="C183" s="2"/>
      <c r="D183" s="8"/>
      <c r="E183" s="3"/>
    </row>
    <row r="184" spans="2:5" x14ac:dyDescent="0.25">
      <c r="B184" s="2"/>
      <c r="C184" s="2"/>
      <c r="D184" s="8"/>
      <c r="E184" s="3"/>
    </row>
    <row r="185" spans="2:5" x14ac:dyDescent="0.25">
      <c r="B185" s="2"/>
      <c r="C185" s="2"/>
      <c r="D185" s="8"/>
      <c r="E185" s="3"/>
    </row>
    <row r="186" spans="2:5" x14ac:dyDescent="0.25">
      <c r="B186" s="2"/>
      <c r="C186" s="2"/>
      <c r="D186" s="8"/>
      <c r="E186" s="3"/>
    </row>
    <row r="187" spans="2:5" x14ac:dyDescent="0.25">
      <c r="B187" s="2"/>
      <c r="C187" s="2"/>
      <c r="D187" s="8"/>
      <c r="E187" s="3"/>
    </row>
    <row r="188" spans="2:5" x14ac:dyDescent="0.25">
      <c r="B188" s="2"/>
      <c r="C188" s="2"/>
      <c r="D188" s="8"/>
      <c r="E188" s="3"/>
    </row>
    <row r="189" spans="2:5" x14ac:dyDescent="0.25">
      <c r="B189" s="2"/>
      <c r="C189" s="2"/>
      <c r="D189" s="8"/>
      <c r="E189" s="3"/>
    </row>
    <row r="190" spans="2:5" x14ac:dyDescent="0.25">
      <c r="B190" s="2"/>
      <c r="C190" s="2"/>
      <c r="D190" s="8"/>
      <c r="E190" s="3"/>
    </row>
    <row r="191" spans="2:5" x14ac:dyDescent="0.25">
      <c r="B191" s="2"/>
      <c r="C191" s="2"/>
      <c r="D191" s="8"/>
      <c r="E191" s="3"/>
    </row>
    <row r="192" spans="2:5" x14ac:dyDescent="0.25">
      <c r="B192" s="2"/>
      <c r="C192" s="2"/>
      <c r="D192" s="8"/>
      <c r="E192" s="3"/>
    </row>
    <row r="193" spans="2:5" x14ac:dyDescent="0.25">
      <c r="B193" s="2"/>
      <c r="C193" s="2"/>
      <c r="D193" s="8"/>
      <c r="E193" s="3"/>
    </row>
    <row r="194" spans="2:5" x14ac:dyDescent="0.25">
      <c r="B194" s="2"/>
      <c r="C194" s="2"/>
      <c r="D194" s="8"/>
      <c r="E194" s="3"/>
    </row>
    <row r="195" spans="2:5" x14ac:dyDescent="0.25">
      <c r="B195" s="2"/>
      <c r="C195" s="2"/>
      <c r="D195" s="8"/>
      <c r="E195" s="3"/>
    </row>
    <row r="196" spans="2:5" x14ac:dyDescent="0.25">
      <c r="B196" s="2"/>
      <c r="C196" s="2"/>
      <c r="D196" s="8"/>
      <c r="E196" s="3"/>
    </row>
    <row r="197" spans="2:5" x14ac:dyDescent="0.25">
      <c r="B197" s="2"/>
      <c r="C197" s="2"/>
      <c r="D197" s="8"/>
      <c r="E197" s="3"/>
    </row>
    <row r="198" spans="2:5" x14ac:dyDescent="0.25">
      <c r="B198" s="2"/>
      <c r="C198" s="2"/>
      <c r="D198" s="8"/>
      <c r="E198" s="3"/>
    </row>
    <row r="199" spans="2:5" x14ac:dyDescent="0.25">
      <c r="B199" s="2"/>
      <c r="C199" s="2"/>
      <c r="D199" s="8"/>
      <c r="E199" s="3"/>
    </row>
    <row r="200" spans="2:5" x14ac:dyDescent="0.25">
      <c r="B200" s="2"/>
      <c r="C200" s="2"/>
      <c r="D200" s="8"/>
      <c r="E200" s="3"/>
    </row>
    <row r="201" spans="2:5" x14ac:dyDescent="0.25">
      <c r="B201" s="2"/>
      <c r="C201" s="2"/>
      <c r="D201" s="8"/>
      <c r="E201" s="3"/>
    </row>
    <row r="202" spans="2:5" x14ac:dyDescent="0.25">
      <c r="B202" s="2"/>
      <c r="C202" s="2"/>
      <c r="D202" s="8"/>
      <c r="E202" s="3"/>
    </row>
    <row r="203" spans="2:5" x14ac:dyDescent="0.25">
      <c r="B203" s="2"/>
      <c r="C203" s="2"/>
      <c r="D203" s="8"/>
      <c r="E203" s="3"/>
    </row>
    <row r="204" spans="2:5" x14ac:dyDescent="0.25">
      <c r="B204" s="2"/>
      <c r="C204" s="2"/>
      <c r="D204" s="8"/>
      <c r="E204" s="3"/>
    </row>
    <row r="205" spans="2:5" x14ac:dyDescent="0.25">
      <c r="B205" s="2"/>
      <c r="C205" s="2"/>
      <c r="D205" s="8"/>
      <c r="E205" s="3"/>
    </row>
    <row r="206" spans="2:5" x14ac:dyDescent="0.25">
      <c r="B206" s="2"/>
      <c r="C206" s="2"/>
      <c r="D206" s="8"/>
      <c r="E206" s="3"/>
    </row>
    <row r="207" spans="2:5" x14ac:dyDescent="0.25">
      <c r="B207" s="2"/>
      <c r="C207" s="2"/>
      <c r="D207" s="8"/>
      <c r="E207" s="3"/>
    </row>
    <row r="208" spans="2:5" x14ac:dyDescent="0.25">
      <c r="B208" s="2"/>
      <c r="C208" s="2"/>
      <c r="D208" s="8"/>
      <c r="E208" s="3"/>
    </row>
    <row r="209" spans="2:5" x14ac:dyDescent="0.25">
      <c r="B209" s="2"/>
      <c r="C209" s="2"/>
      <c r="D209" s="8"/>
      <c r="E209" s="3"/>
    </row>
    <row r="210" spans="2:5" x14ac:dyDescent="0.25">
      <c r="B210" s="2"/>
      <c r="C210" s="2"/>
      <c r="D210" s="8"/>
      <c r="E210" s="3"/>
    </row>
    <row r="211" spans="2:5" x14ac:dyDescent="0.25">
      <c r="B211" s="2"/>
      <c r="C211" s="2"/>
      <c r="D211" s="8"/>
      <c r="E211" s="3"/>
    </row>
    <row r="212" spans="2:5" x14ac:dyDescent="0.25">
      <c r="B212" s="2"/>
      <c r="C212" s="2"/>
      <c r="D212" s="8"/>
      <c r="E212" s="3"/>
    </row>
    <row r="213" spans="2:5" x14ac:dyDescent="0.25">
      <c r="B213" s="2"/>
      <c r="C213" s="2"/>
      <c r="D213" s="8"/>
      <c r="E213" s="3"/>
    </row>
    <row r="214" spans="2:5" x14ac:dyDescent="0.25">
      <c r="B214" s="2"/>
      <c r="C214" s="2"/>
      <c r="D214" s="8"/>
      <c r="E214" s="3"/>
    </row>
    <row r="215" spans="2:5" x14ac:dyDescent="0.25">
      <c r="B215" s="2"/>
      <c r="C215" s="2"/>
      <c r="D215" s="8"/>
      <c r="E215" s="3"/>
    </row>
    <row r="216" spans="2:5" x14ac:dyDescent="0.25">
      <c r="B216" s="2"/>
      <c r="C216" s="2"/>
      <c r="D216" s="8"/>
      <c r="E216" s="3"/>
    </row>
    <row r="217" spans="2:5" x14ac:dyDescent="0.25">
      <c r="B217" s="2"/>
      <c r="C217" s="2"/>
      <c r="D217" s="8"/>
      <c r="E217" s="3"/>
    </row>
    <row r="218" spans="2:5" x14ac:dyDescent="0.25">
      <c r="B218" s="2"/>
      <c r="C218" s="2"/>
      <c r="D218" s="8"/>
      <c r="E218" s="3"/>
    </row>
    <row r="219" spans="2:5" x14ac:dyDescent="0.25">
      <c r="B219" s="2"/>
      <c r="C219" s="2"/>
      <c r="D219" s="8"/>
      <c r="E219" s="3"/>
    </row>
    <row r="220" spans="2:5" x14ac:dyDescent="0.25">
      <c r="B220" s="2"/>
      <c r="C220" s="2"/>
      <c r="D220" s="8"/>
      <c r="E220" s="3"/>
    </row>
    <row r="221" spans="2:5" x14ac:dyDescent="0.25">
      <c r="B221" s="2"/>
      <c r="C221" s="2"/>
      <c r="D221" s="8"/>
      <c r="E221" s="3"/>
    </row>
    <row r="222" spans="2:5" x14ac:dyDescent="0.25">
      <c r="B222" s="2"/>
      <c r="C222" s="2"/>
      <c r="D222" s="8"/>
      <c r="E222" s="3"/>
    </row>
    <row r="223" spans="2:5" x14ac:dyDescent="0.25">
      <c r="B223" s="2"/>
      <c r="C223" s="2"/>
      <c r="D223" s="8"/>
      <c r="E223" s="3"/>
    </row>
    <row r="224" spans="2:5" x14ac:dyDescent="0.25">
      <c r="B224" s="2"/>
      <c r="C224" s="2"/>
      <c r="D224" s="8"/>
      <c r="E224" s="3"/>
    </row>
    <row r="225" spans="2:5" x14ac:dyDescent="0.25">
      <c r="B225" s="2"/>
      <c r="C225" s="2"/>
      <c r="D225" s="8"/>
      <c r="E225" s="3"/>
    </row>
    <row r="226" spans="2:5" x14ac:dyDescent="0.25">
      <c r="B226" s="2"/>
      <c r="C226" s="2"/>
      <c r="D226" s="8"/>
      <c r="E226" s="3"/>
    </row>
    <row r="227" spans="2:5" x14ac:dyDescent="0.25">
      <c r="B227" s="2"/>
      <c r="C227" s="2"/>
      <c r="D227" s="8"/>
      <c r="E227" s="3"/>
    </row>
    <row r="228" spans="2:5" x14ac:dyDescent="0.25">
      <c r="B228" s="2"/>
      <c r="C228" s="2"/>
      <c r="D228" s="8"/>
      <c r="E228" s="3"/>
    </row>
    <row r="229" spans="2:5" x14ac:dyDescent="0.25">
      <c r="B229" s="2"/>
      <c r="C229" s="2"/>
      <c r="D229" s="8"/>
      <c r="E229" s="3"/>
    </row>
    <row r="230" spans="2:5" x14ac:dyDescent="0.25">
      <c r="B230" s="2"/>
      <c r="C230" s="2"/>
      <c r="D230" s="8"/>
      <c r="E230" s="3"/>
    </row>
    <row r="231" spans="2:5" x14ac:dyDescent="0.25">
      <c r="B231" s="2"/>
      <c r="C231" s="2"/>
      <c r="D231" s="8"/>
      <c r="E231" s="3"/>
    </row>
    <row r="232" spans="2:5" x14ac:dyDescent="0.25">
      <c r="B232" s="2"/>
      <c r="C232" s="2"/>
      <c r="D232" s="8"/>
      <c r="E232" s="3"/>
    </row>
    <row r="233" spans="2:5" x14ac:dyDescent="0.25">
      <c r="B233" s="2"/>
      <c r="C233" s="2"/>
      <c r="D233" s="8"/>
      <c r="E233" s="3"/>
    </row>
    <row r="234" spans="2:5" x14ac:dyDescent="0.25">
      <c r="B234" s="2"/>
      <c r="C234" s="2"/>
      <c r="D234" s="8"/>
      <c r="E234" s="3"/>
    </row>
    <row r="235" spans="2:5" x14ac:dyDescent="0.25">
      <c r="B235" s="2"/>
      <c r="C235" s="2"/>
      <c r="D235" s="8"/>
      <c r="E235" s="3"/>
    </row>
    <row r="236" spans="2:5" x14ac:dyDescent="0.25">
      <c r="B236" s="2"/>
      <c r="C236" s="2"/>
      <c r="D236" s="8"/>
      <c r="E236" s="3"/>
    </row>
    <row r="237" spans="2:5" x14ac:dyDescent="0.25">
      <c r="B237" s="2"/>
      <c r="C237" s="2"/>
      <c r="D237" s="8"/>
      <c r="E237" s="3"/>
    </row>
    <row r="238" spans="2:5" x14ac:dyDescent="0.25">
      <c r="B238" s="2"/>
      <c r="C238" s="2"/>
      <c r="D238" s="8"/>
      <c r="E238" s="3"/>
    </row>
    <row r="239" spans="2:5" x14ac:dyDescent="0.25">
      <c r="B239" s="2"/>
      <c r="C239" s="2"/>
      <c r="D239" s="8"/>
      <c r="E239" s="3"/>
    </row>
    <row r="240" spans="2:5" x14ac:dyDescent="0.25">
      <c r="B240" s="2"/>
      <c r="C240" s="2"/>
      <c r="D240" s="8"/>
      <c r="E240" s="3"/>
    </row>
    <row r="241" spans="2:5" x14ac:dyDescent="0.25">
      <c r="B241" s="2"/>
      <c r="C241" s="2"/>
      <c r="D241" s="8"/>
      <c r="E241" s="3"/>
    </row>
    <row r="242" spans="2:5" x14ac:dyDescent="0.25">
      <c r="B242" s="2"/>
      <c r="C242" s="2"/>
      <c r="D242" s="8"/>
      <c r="E242" s="3"/>
    </row>
    <row r="243" spans="2:5" x14ac:dyDescent="0.25">
      <c r="B243" s="2"/>
      <c r="C243" s="2"/>
      <c r="D243" s="8"/>
      <c r="E243" s="3"/>
    </row>
    <row r="244" spans="2:5" x14ac:dyDescent="0.25">
      <c r="B244" s="2"/>
      <c r="C244" s="2"/>
      <c r="D244" s="8"/>
      <c r="E244" s="3"/>
    </row>
    <row r="245" spans="2:5" x14ac:dyDescent="0.25">
      <c r="B245" s="2"/>
      <c r="C245" s="2"/>
      <c r="D245" s="8"/>
      <c r="E245" s="3"/>
    </row>
    <row r="246" spans="2:5" x14ac:dyDescent="0.25">
      <c r="B246" s="2"/>
      <c r="C246" s="2"/>
      <c r="D246" s="8"/>
      <c r="E246" s="3"/>
    </row>
    <row r="247" spans="2:5" x14ac:dyDescent="0.25">
      <c r="B247" s="2"/>
      <c r="C247" s="2"/>
      <c r="D247" s="8"/>
      <c r="E247" s="3"/>
    </row>
    <row r="248" spans="2:5" x14ac:dyDescent="0.25">
      <c r="B248" s="2"/>
      <c r="C248" s="2"/>
      <c r="D248" s="8"/>
      <c r="E248" s="3"/>
    </row>
    <row r="249" spans="2:5" x14ac:dyDescent="0.25">
      <c r="B249" s="2"/>
      <c r="C249" s="2"/>
      <c r="D249" s="8"/>
      <c r="E249" s="3"/>
    </row>
    <row r="250" spans="2:5" x14ac:dyDescent="0.25">
      <c r="B250" s="2"/>
      <c r="C250" s="2"/>
      <c r="D250" s="8"/>
      <c r="E250" s="3"/>
    </row>
    <row r="251" spans="2:5" x14ac:dyDescent="0.25">
      <c r="B251" s="2"/>
      <c r="C251" s="2"/>
      <c r="D251" s="8"/>
      <c r="E251" s="3"/>
    </row>
    <row r="252" spans="2:5" x14ac:dyDescent="0.25">
      <c r="B252" s="2"/>
      <c r="C252" s="2"/>
      <c r="D252" s="8"/>
      <c r="E252" s="3"/>
    </row>
    <row r="253" spans="2:5" x14ac:dyDescent="0.25">
      <c r="B253" s="2"/>
      <c r="C253" s="2"/>
      <c r="D253" s="8"/>
      <c r="E253" s="3"/>
    </row>
    <row r="254" spans="2:5" x14ac:dyDescent="0.25">
      <c r="B254" s="2"/>
      <c r="C254" s="2"/>
      <c r="D254" s="8"/>
      <c r="E254" s="3"/>
    </row>
    <row r="255" spans="2:5" x14ac:dyDescent="0.25">
      <c r="B255" s="2"/>
      <c r="C255" s="2"/>
      <c r="D255" s="8"/>
      <c r="E255" s="3"/>
    </row>
    <row r="256" spans="2:5" x14ac:dyDescent="0.25">
      <c r="B256" s="2"/>
      <c r="C256" s="2"/>
      <c r="D256" s="8"/>
      <c r="E256" s="3"/>
    </row>
    <row r="257" spans="2:5" x14ac:dyDescent="0.25">
      <c r="B257" s="2"/>
      <c r="C257" s="2"/>
      <c r="D257" s="8"/>
      <c r="E257" s="3"/>
    </row>
    <row r="258" spans="2:5" x14ac:dyDescent="0.25">
      <c r="B258" s="2"/>
      <c r="C258" s="2"/>
      <c r="D258" s="8"/>
      <c r="E258" s="3"/>
    </row>
    <row r="259" spans="2:5" x14ac:dyDescent="0.25">
      <c r="B259" s="2"/>
      <c r="C259" s="2"/>
      <c r="D259" s="8"/>
      <c r="E259" s="3"/>
    </row>
    <row r="260" spans="2:5" x14ac:dyDescent="0.25">
      <c r="B260" s="2"/>
      <c r="C260" s="2"/>
      <c r="D260" s="8"/>
      <c r="E260" s="3"/>
    </row>
    <row r="261" spans="2:5" x14ac:dyDescent="0.25">
      <c r="B261" s="2"/>
      <c r="C261" s="2"/>
      <c r="D261" s="8"/>
      <c r="E261" s="3"/>
    </row>
    <row r="262" spans="2:5" x14ac:dyDescent="0.25">
      <c r="B262" s="2"/>
      <c r="C262" s="2"/>
      <c r="D262" s="8"/>
      <c r="E262" s="3"/>
    </row>
    <row r="263" spans="2:5" x14ac:dyDescent="0.25">
      <c r="B263" s="2"/>
      <c r="C263" s="2"/>
      <c r="D263" s="8"/>
      <c r="E263" s="3"/>
    </row>
    <row r="264" spans="2:5" x14ac:dyDescent="0.25">
      <c r="B264" s="2"/>
      <c r="C264" s="2"/>
      <c r="D264" s="8"/>
      <c r="E264" s="3"/>
    </row>
    <row r="265" spans="2:5" x14ac:dyDescent="0.25">
      <c r="B265" s="2"/>
      <c r="C265" s="2"/>
      <c r="D265" s="8"/>
      <c r="E265" s="3"/>
    </row>
    <row r="266" spans="2:5" x14ac:dyDescent="0.25">
      <c r="B266" s="2"/>
      <c r="C266" s="2"/>
      <c r="D266" s="8"/>
      <c r="E266" s="3"/>
    </row>
    <row r="267" spans="2:5" x14ac:dyDescent="0.25">
      <c r="B267" s="2"/>
      <c r="C267" s="2"/>
      <c r="D267" s="8"/>
      <c r="E267" s="3"/>
    </row>
    <row r="268" spans="2:5" x14ac:dyDescent="0.25">
      <c r="B268" s="2"/>
      <c r="C268" s="2"/>
      <c r="D268" s="8"/>
      <c r="E268" s="3"/>
    </row>
    <row r="269" spans="2:5" x14ac:dyDescent="0.25">
      <c r="B269" s="2"/>
      <c r="C269" s="2"/>
      <c r="D269" s="8"/>
      <c r="E269" s="3"/>
    </row>
    <row r="270" spans="2:5" x14ac:dyDescent="0.25">
      <c r="B270" s="2"/>
      <c r="C270" s="2"/>
      <c r="D270" s="8"/>
      <c r="E270" s="3"/>
    </row>
    <row r="271" spans="2:5" x14ac:dyDescent="0.25">
      <c r="B271" s="2"/>
      <c r="C271" s="2"/>
      <c r="D271" s="8"/>
      <c r="E271" s="3"/>
    </row>
    <row r="272" spans="2:5" x14ac:dyDescent="0.25">
      <c r="B272" s="2"/>
      <c r="C272" s="2"/>
      <c r="D272" s="8"/>
      <c r="E272" s="3"/>
    </row>
    <row r="273" spans="2:5" x14ac:dyDescent="0.25">
      <c r="B273" s="2"/>
      <c r="C273" s="2"/>
      <c r="D273" s="8"/>
      <c r="E273" s="3"/>
    </row>
    <row r="274" spans="2:5" x14ac:dyDescent="0.25">
      <c r="B274" s="2"/>
      <c r="C274" s="2"/>
      <c r="D274" s="8"/>
      <c r="E274" s="3"/>
    </row>
    <row r="275" spans="2:5" x14ac:dyDescent="0.25">
      <c r="B275" s="2"/>
      <c r="C275" s="2"/>
      <c r="D275" s="8"/>
      <c r="E275" s="3"/>
    </row>
    <row r="276" spans="2:5" x14ac:dyDescent="0.25">
      <c r="B276" s="2"/>
      <c r="C276" s="2"/>
      <c r="D276" s="8"/>
      <c r="E276" s="3"/>
    </row>
    <row r="277" spans="2:5" x14ac:dyDescent="0.25">
      <c r="B277" s="2"/>
      <c r="C277" s="2"/>
      <c r="D277" s="8"/>
      <c r="E277" s="3"/>
    </row>
    <row r="278" spans="2:5" x14ac:dyDescent="0.25">
      <c r="B278" s="2"/>
      <c r="C278" s="2"/>
      <c r="D278" s="8"/>
      <c r="E278" s="3"/>
    </row>
    <row r="279" spans="2:5" x14ac:dyDescent="0.25">
      <c r="B279" s="2"/>
      <c r="C279" s="2"/>
      <c r="D279" s="8"/>
      <c r="E279" s="3"/>
    </row>
    <row r="280" spans="2:5" x14ac:dyDescent="0.25">
      <c r="B280" s="2"/>
      <c r="C280" s="2"/>
      <c r="D280" s="8"/>
      <c r="E280" s="3"/>
    </row>
    <row r="281" spans="2:5" x14ac:dyDescent="0.25">
      <c r="B281" s="2"/>
      <c r="C281" s="2"/>
      <c r="D281" s="8"/>
      <c r="E281" s="3"/>
    </row>
    <row r="282" spans="2:5" x14ac:dyDescent="0.25">
      <c r="B282" s="2"/>
      <c r="C282" s="2"/>
      <c r="D282" s="8"/>
      <c r="E282" s="3"/>
    </row>
    <row r="283" spans="2:5" x14ac:dyDescent="0.25">
      <c r="B283" s="2"/>
      <c r="C283" s="2"/>
      <c r="D283" s="8"/>
      <c r="E283" s="3"/>
    </row>
    <row r="284" spans="2:5" x14ac:dyDescent="0.25">
      <c r="B284" s="2"/>
      <c r="C284" s="2"/>
      <c r="D284" s="8"/>
      <c r="E284" s="3"/>
    </row>
    <row r="285" spans="2:5" x14ac:dyDescent="0.25">
      <c r="B285" s="2"/>
      <c r="C285" s="2"/>
      <c r="D285" s="8"/>
      <c r="E285" s="3"/>
    </row>
    <row r="286" spans="2:5" x14ac:dyDescent="0.25">
      <c r="B286" s="2"/>
      <c r="C286" s="2"/>
      <c r="D286" s="8"/>
      <c r="E286" s="3"/>
    </row>
    <row r="287" spans="2:5" x14ac:dyDescent="0.25">
      <c r="B287" s="2"/>
      <c r="C287" s="2"/>
      <c r="D287" s="8"/>
      <c r="E287" s="3"/>
    </row>
    <row r="288" spans="2:5" x14ac:dyDescent="0.25">
      <c r="B288" s="2"/>
      <c r="C288" s="2"/>
      <c r="D288" s="8"/>
      <c r="E288" s="3"/>
    </row>
    <row r="289" spans="2:5" x14ac:dyDescent="0.25">
      <c r="B289" s="2"/>
      <c r="C289" s="2"/>
      <c r="D289" s="8"/>
      <c r="E289" s="3"/>
    </row>
    <row r="290" spans="2:5" x14ac:dyDescent="0.25">
      <c r="B290" s="2"/>
      <c r="C290" s="2"/>
      <c r="D290" s="8"/>
      <c r="E290" s="3"/>
    </row>
    <row r="291" spans="2:5" x14ac:dyDescent="0.25">
      <c r="B291" s="2"/>
      <c r="C291" s="2"/>
      <c r="D291" s="8"/>
      <c r="E291" s="3"/>
    </row>
    <row r="292" spans="2:5" x14ac:dyDescent="0.25">
      <c r="B292" s="2"/>
      <c r="C292" s="2"/>
      <c r="D292" s="8"/>
      <c r="E292" s="3"/>
    </row>
    <row r="293" spans="2:5" x14ac:dyDescent="0.25">
      <c r="B293" s="2"/>
      <c r="C293" s="2"/>
      <c r="D293" s="8"/>
      <c r="E293" s="3"/>
    </row>
    <row r="294" spans="2:5" x14ac:dyDescent="0.25">
      <c r="B294" s="2"/>
      <c r="C294" s="2"/>
      <c r="D294" s="8"/>
      <c r="E294" s="3"/>
    </row>
    <row r="295" spans="2:5" x14ac:dyDescent="0.25">
      <c r="B295" s="2"/>
      <c r="C295" s="2"/>
      <c r="D295" s="8"/>
      <c r="E295" s="3"/>
    </row>
    <row r="296" spans="2:5" x14ac:dyDescent="0.25">
      <c r="B296" s="2"/>
      <c r="C296" s="2"/>
      <c r="D296" s="8"/>
      <c r="E296" s="3"/>
    </row>
    <row r="297" spans="2:5" x14ac:dyDescent="0.25">
      <c r="B297" s="2"/>
      <c r="C297" s="2"/>
      <c r="D297" s="8"/>
      <c r="E297" s="3"/>
    </row>
    <row r="298" spans="2:5" x14ac:dyDescent="0.25">
      <c r="B298" s="2"/>
      <c r="C298" s="2"/>
      <c r="D298" s="8"/>
      <c r="E298" s="3"/>
    </row>
    <row r="299" spans="2:5" x14ac:dyDescent="0.25">
      <c r="B299" s="2"/>
      <c r="C299" s="2"/>
      <c r="D299" s="8"/>
      <c r="E299" s="3"/>
    </row>
    <row r="300" spans="2:5" x14ac:dyDescent="0.25">
      <c r="B300" s="2"/>
      <c r="C300" s="2"/>
      <c r="D300" s="8"/>
      <c r="E300" s="3"/>
    </row>
    <row r="301" spans="2:5" x14ac:dyDescent="0.25">
      <c r="B301" s="2"/>
      <c r="C301" s="2"/>
      <c r="D301" s="8"/>
      <c r="E301" s="3"/>
    </row>
    <row r="302" spans="2:5" x14ac:dyDescent="0.25">
      <c r="B302" s="2"/>
      <c r="C302" s="2"/>
      <c r="D302" s="8"/>
      <c r="E302" s="3"/>
    </row>
    <row r="303" spans="2:5" x14ac:dyDescent="0.25">
      <c r="B303" s="2"/>
      <c r="C303" s="2"/>
      <c r="D303" s="8"/>
      <c r="E303" s="3"/>
    </row>
    <row r="304" spans="2:5" x14ac:dyDescent="0.25">
      <c r="B304" s="2"/>
      <c r="C304" s="2"/>
      <c r="D304" s="8"/>
      <c r="E304" s="3"/>
    </row>
    <row r="305" spans="2:5" x14ac:dyDescent="0.25">
      <c r="B305" s="2"/>
      <c r="C305" s="2"/>
      <c r="D305" s="8"/>
      <c r="E305" s="3"/>
    </row>
    <row r="306" spans="2:5" x14ac:dyDescent="0.25">
      <c r="B306" s="2"/>
      <c r="C306" s="2"/>
      <c r="D306" s="8"/>
      <c r="E306" s="3"/>
    </row>
    <row r="307" spans="2:5" x14ac:dyDescent="0.25">
      <c r="B307" s="2"/>
      <c r="C307" s="2"/>
      <c r="D307" s="8"/>
      <c r="E307" s="3"/>
    </row>
    <row r="308" spans="2:5" x14ac:dyDescent="0.25">
      <c r="B308" s="2"/>
      <c r="C308" s="2"/>
      <c r="D308" s="8"/>
      <c r="E308" s="3"/>
    </row>
    <row r="309" spans="2:5" x14ac:dyDescent="0.25">
      <c r="B309" s="2"/>
      <c r="C309" s="2"/>
      <c r="D309" s="8"/>
      <c r="E309" s="3"/>
    </row>
    <row r="310" spans="2:5" x14ac:dyDescent="0.25">
      <c r="B310" s="2"/>
      <c r="C310" s="2"/>
      <c r="D310" s="8"/>
      <c r="E310" s="3"/>
    </row>
    <row r="311" spans="2:5" x14ac:dyDescent="0.25">
      <c r="B311" s="2"/>
      <c r="C311" s="2"/>
      <c r="D311" s="8"/>
      <c r="E311" s="3"/>
    </row>
    <row r="312" spans="2:5" x14ac:dyDescent="0.25">
      <c r="B312" s="2"/>
      <c r="C312" s="2"/>
      <c r="D312" s="8"/>
      <c r="E312" s="3"/>
    </row>
    <row r="313" spans="2:5" x14ac:dyDescent="0.25">
      <c r="B313" s="2"/>
      <c r="C313" s="2"/>
      <c r="D313" s="8"/>
      <c r="E313" s="3"/>
    </row>
    <row r="314" spans="2:5" x14ac:dyDescent="0.25">
      <c r="B314" s="2"/>
      <c r="C314" s="2"/>
      <c r="D314" s="8"/>
      <c r="E314" s="3"/>
    </row>
    <row r="315" spans="2:5" x14ac:dyDescent="0.25">
      <c r="B315" s="2"/>
      <c r="C315" s="2"/>
      <c r="D315" s="8"/>
      <c r="E315" s="3"/>
    </row>
    <row r="316" spans="2:5" x14ac:dyDescent="0.25">
      <c r="B316" s="2"/>
      <c r="C316" s="2"/>
      <c r="D316" s="8"/>
      <c r="E316" s="3"/>
    </row>
    <row r="317" spans="2:5" x14ac:dyDescent="0.25">
      <c r="B317" s="2"/>
      <c r="C317" s="2"/>
      <c r="D317" s="8"/>
      <c r="E317" s="3"/>
    </row>
    <row r="318" spans="2:5" x14ac:dyDescent="0.25">
      <c r="B318" s="2"/>
      <c r="C318" s="2"/>
      <c r="D318" s="8"/>
      <c r="E318" s="3"/>
    </row>
    <row r="319" spans="2:5" x14ac:dyDescent="0.25">
      <c r="B319" s="2"/>
      <c r="C319" s="2"/>
      <c r="D319" s="8"/>
      <c r="E319" s="3"/>
    </row>
    <row r="320" spans="2:5" x14ac:dyDescent="0.25">
      <c r="B320" s="2"/>
      <c r="C320" s="2"/>
      <c r="D320" s="8"/>
      <c r="E320" s="3"/>
    </row>
    <row r="321" spans="2:5" x14ac:dyDescent="0.25">
      <c r="B321" s="2"/>
      <c r="C321" s="2"/>
      <c r="D321" s="8"/>
      <c r="E321" s="3"/>
    </row>
    <row r="322" spans="2:5" x14ac:dyDescent="0.25">
      <c r="B322" s="2"/>
      <c r="C322" s="2"/>
      <c r="D322" s="8"/>
      <c r="E322" s="3"/>
    </row>
    <row r="323" spans="2:5" x14ac:dyDescent="0.25">
      <c r="B323" s="2"/>
      <c r="C323" s="2"/>
      <c r="D323" s="8"/>
      <c r="E323" s="3"/>
    </row>
    <row r="324" spans="2:5" x14ac:dyDescent="0.25">
      <c r="B324" s="2"/>
      <c r="C324" s="2"/>
      <c r="D324" s="8"/>
      <c r="E324" s="3"/>
    </row>
    <row r="325" spans="2:5" x14ac:dyDescent="0.25">
      <c r="B325" s="2"/>
      <c r="C325" s="2"/>
      <c r="D325" s="8"/>
      <c r="E325" s="3"/>
    </row>
    <row r="326" spans="2:5" x14ac:dyDescent="0.25">
      <c r="B326" s="2"/>
      <c r="C326" s="2"/>
      <c r="D326" s="8"/>
      <c r="E326" s="3"/>
    </row>
    <row r="327" spans="2:5" x14ac:dyDescent="0.25">
      <c r="B327" s="2"/>
      <c r="C327" s="2"/>
      <c r="D327" s="8"/>
      <c r="E327" s="3"/>
    </row>
    <row r="328" spans="2:5" x14ac:dyDescent="0.25">
      <c r="B328" s="2"/>
      <c r="C328" s="2"/>
      <c r="D328" s="8"/>
      <c r="E328" s="3"/>
    </row>
    <row r="329" spans="2:5" x14ac:dyDescent="0.25">
      <c r="B329" s="2"/>
      <c r="C329" s="2"/>
      <c r="D329" s="8"/>
      <c r="E329" s="3"/>
    </row>
    <row r="330" spans="2:5" x14ac:dyDescent="0.25">
      <c r="B330" s="2"/>
      <c r="C330" s="2"/>
      <c r="D330" s="8"/>
      <c r="E330" s="3"/>
    </row>
    <row r="331" spans="2:5" x14ac:dyDescent="0.25">
      <c r="B331" s="2"/>
      <c r="C331" s="2"/>
      <c r="D331" s="8"/>
      <c r="E331" s="3"/>
    </row>
    <row r="332" spans="2:5" x14ac:dyDescent="0.25">
      <c r="B332" s="2"/>
      <c r="C332" s="2"/>
      <c r="D332" s="8"/>
      <c r="E332" s="3"/>
    </row>
    <row r="333" spans="2:5" x14ac:dyDescent="0.25">
      <c r="B333" s="2"/>
      <c r="C333" s="2"/>
      <c r="D333" s="8"/>
      <c r="E333" s="3"/>
    </row>
    <row r="334" spans="2:5" x14ac:dyDescent="0.25">
      <c r="B334" s="2"/>
      <c r="C334" s="2"/>
      <c r="D334" s="8"/>
      <c r="E334" s="3"/>
    </row>
    <row r="335" spans="2:5" x14ac:dyDescent="0.25">
      <c r="B335" s="2"/>
      <c r="C335" s="2"/>
      <c r="D335" s="8"/>
      <c r="E335" s="3"/>
    </row>
    <row r="336" spans="2:5" x14ac:dyDescent="0.25">
      <c r="B336" s="2"/>
      <c r="C336" s="2"/>
      <c r="D336" s="8"/>
      <c r="E336" s="3"/>
    </row>
    <row r="337" spans="2:5" x14ac:dyDescent="0.25">
      <c r="B337" s="2"/>
      <c r="C337" s="2"/>
      <c r="D337" s="8"/>
      <c r="E337" s="3"/>
    </row>
    <row r="338" spans="2:5" x14ac:dyDescent="0.25">
      <c r="B338" s="2"/>
      <c r="C338" s="2"/>
      <c r="D338" s="8"/>
      <c r="E338" s="3"/>
    </row>
    <row r="339" spans="2:5" x14ac:dyDescent="0.25">
      <c r="B339" s="2"/>
      <c r="C339" s="2"/>
      <c r="D339" s="8"/>
      <c r="E339" s="3"/>
    </row>
    <row r="340" spans="2:5" x14ac:dyDescent="0.25">
      <c r="B340" s="2"/>
      <c r="C340" s="2"/>
      <c r="D340" s="8"/>
      <c r="E340" s="3"/>
    </row>
    <row r="341" spans="2:5" x14ac:dyDescent="0.25">
      <c r="B341" s="2"/>
      <c r="C341" s="2"/>
      <c r="D341" s="8"/>
      <c r="E341" s="3"/>
    </row>
    <row r="342" spans="2:5" x14ac:dyDescent="0.25">
      <c r="B342" s="2"/>
      <c r="C342" s="2"/>
      <c r="D342" s="8"/>
      <c r="E342" s="3"/>
    </row>
    <row r="343" spans="2:5" x14ac:dyDescent="0.25">
      <c r="B343" s="2"/>
      <c r="C343" s="2"/>
      <c r="D343" s="8"/>
      <c r="E343" s="3"/>
    </row>
    <row r="344" spans="2:5" x14ac:dyDescent="0.25">
      <c r="B344" s="2"/>
      <c r="C344" s="2"/>
      <c r="D344" s="8"/>
      <c r="E344" s="3"/>
    </row>
    <row r="345" spans="2:5" x14ac:dyDescent="0.25">
      <c r="B345" s="2"/>
      <c r="C345" s="2"/>
      <c r="D345" s="8"/>
      <c r="E345" s="3"/>
    </row>
    <row r="346" spans="2:5" x14ac:dyDescent="0.25">
      <c r="B346" s="2"/>
      <c r="C346" s="2"/>
      <c r="D346" s="8"/>
      <c r="E346" s="3"/>
    </row>
    <row r="347" spans="2:5" x14ac:dyDescent="0.25">
      <c r="B347" s="2"/>
      <c r="C347" s="2"/>
      <c r="D347" s="8"/>
      <c r="E347" s="3"/>
    </row>
    <row r="348" spans="2:5" x14ac:dyDescent="0.25">
      <c r="B348" s="2"/>
      <c r="C348" s="2"/>
      <c r="D348" s="8"/>
      <c r="E348" s="3"/>
    </row>
    <row r="349" spans="2:5" x14ac:dyDescent="0.25">
      <c r="B349" s="2"/>
      <c r="C349" s="2"/>
      <c r="D349" s="8"/>
      <c r="E349" s="3"/>
    </row>
    <row r="350" spans="2:5" x14ac:dyDescent="0.25">
      <c r="B350" s="2"/>
      <c r="C350" s="2"/>
      <c r="D350" s="8"/>
      <c r="E350" s="3"/>
    </row>
    <row r="351" spans="2:5" x14ac:dyDescent="0.25">
      <c r="B351" s="2"/>
      <c r="C351" s="2"/>
      <c r="D351" s="8"/>
      <c r="E351" s="3"/>
    </row>
    <row r="352" spans="2:5" x14ac:dyDescent="0.25">
      <c r="B352" s="2"/>
      <c r="C352" s="2"/>
      <c r="D352" s="8"/>
      <c r="E352" s="3"/>
    </row>
    <row r="353" spans="2:5" x14ac:dyDescent="0.25">
      <c r="B353" s="2"/>
      <c r="C353" s="2"/>
      <c r="D353" s="8"/>
      <c r="E353" s="3"/>
    </row>
    <row r="354" spans="2:5" x14ac:dyDescent="0.25">
      <c r="B354" s="2"/>
      <c r="C354" s="2"/>
      <c r="D354" s="8"/>
      <c r="E354" s="3"/>
    </row>
    <row r="355" spans="2:5" x14ac:dyDescent="0.25">
      <c r="B355" s="2"/>
      <c r="C355" s="2"/>
      <c r="D355" s="8"/>
      <c r="E355" s="3"/>
    </row>
    <row r="356" spans="2:5" x14ac:dyDescent="0.25">
      <c r="B356" s="2"/>
      <c r="C356" s="2"/>
      <c r="D356" s="8"/>
      <c r="E356" s="3"/>
    </row>
    <row r="357" spans="2:5" x14ac:dyDescent="0.25">
      <c r="B357" s="2"/>
      <c r="C357" s="2"/>
      <c r="D357" s="8"/>
      <c r="E357" s="3"/>
    </row>
    <row r="358" spans="2:5" x14ac:dyDescent="0.25">
      <c r="B358" s="2"/>
      <c r="C358" s="2"/>
      <c r="D358" s="8"/>
      <c r="E358" s="3"/>
    </row>
    <row r="359" spans="2:5" x14ac:dyDescent="0.25">
      <c r="B359" s="2"/>
      <c r="C359" s="2"/>
      <c r="D359" s="8"/>
      <c r="E359" s="3"/>
    </row>
    <row r="360" spans="2:5" x14ac:dyDescent="0.25">
      <c r="B360" s="2"/>
      <c r="C360" s="2"/>
      <c r="D360" s="8"/>
      <c r="E360" s="3"/>
    </row>
    <row r="361" spans="2:5" x14ac:dyDescent="0.25">
      <c r="B361" s="2"/>
      <c r="C361" s="2"/>
      <c r="D361" s="8"/>
      <c r="E361" s="3"/>
    </row>
    <row r="362" spans="2:5" x14ac:dyDescent="0.25">
      <c r="B362" s="2"/>
      <c r="C362" s="2"/>
      <c r="D362" s="8"/>
      <c r="E362" s="3"/>
    </row>
    <row r="363" spans="2:5" x14ac:dyDescent="0.25">
      <c r="B363" s="2"/>
      <c r="C363" s="2"/>
      <c r="D363" s="8"/>
      <c r="E363" s="3"/>
    </row>
    <row r="364" spans="2:5" x14ac:dyDescent="0.25">
      <c r="B364" s="2"/>
      <c r="C364" s="2"/>
      <c r="D364" s="8"/>
      <c r="E364" s="3"/>
    </row>
    <row r="365" spans="2:5" x14ac:dyDescent="0.25">
      <c r="B365" s="2"/>
      <c r="C365" s="2"/>
      <c r="D365" s="8"/>
      <c r="E365" s="3"/>
    </row>
    <row r="366" spans="2:5" x14ac:dyDescent="0.25">
      <c r="B366" s="2"/>
      <c r="C366" s="2"/>
      <c r="D366" s="8"/>
      <c r="E366" s="3"/>
    </row>
    <row r="367" spans="2:5" x14ac:dyDescent="0.25">
      <c r="B367" s="2"/>
      <c r="C367" s="2"/>
      <c r="D367" s="8"/>
      <c r="E367" s="3"/>
    </row>
    <row r="368" spans="2:5" x14ac:dyDescent="0.25">
      <c r="B368" s="2"/>
      <c r="C368" s="2"/>
      <c r="D368" s="8"/>
      <c r="E368" s="3"/>
    </row>
    <row r="369" spans="2:5" x14ac:dyDescent="0.25">
      <c r="B369" s="2"/>
      <c r="C369" s="2"/>
      <c r="D369" s="8"/>
      <c r="E369" s="3"/>
    </row>
    <row r="370" spans="2:5" x14ac:dyDescent="0.25">
      <c r="B370" s="2"/>
      <c r="C370" s="2"/>
      <c r="D370" s="8"/>
      <c r="E370" s="3"/>
    </row>
    <row r="371" spans="2:5" x14ac:dyDescent="0.25">
      <c r="B371" s="2"/>
      <c r="C371" s="2"/>
      <c r="D371" s="8"/>
      <c r="E371" s="3"/>
    </row>
    <row r="372" spans="2:5" x14ac:dyDescent="0.25">
      <c r="B372" s="2"/>
      <c r="C372" s="2"/>
      <c r="D372" s="8"/>
      <c r="E372" s="3"/>
    </row>
    <row r="373" spans="2:5" x14ac:dyDescent="0.25">
      <c r="B373" s="2"/>
      <c r="C373" s="2"/>
      <c r="D373" s="8"/>
      <c r="E373" s="3"/>
    </row>
    <row r="374" spans="2:5" x14ac:dyDescent="0.25">
      <c r="B374" s="2"/>
      <c r="C374" s="2"/>
      <c r="D374" s="8"/>
      <c r="E374" s="3"/>
    </row>
    <row r="375" spans="2:5" x14ac:dyDescent="0.25">
      <c r="B375" s="2"/>
      <c r="C375" s="2"/>
      <c r="D375" s="8"/>
      <c r="E375" s="3"/>
    </row>
    <row r="376" spans="2:5" x14ac:dyDescent="0.25">
      <c r="B376" s="2"/>
      <c r="C376" s="2"/>
      <c r="D376" s="8"/>
      <c r="E376" s="3"/>
    </row>
    <row r="377" spans="2:5" x14ac:dyDescent="0.25">
      <c r="B377" s="2"/>
      <c r="C377" s="2"/>
      <c r="D377" s="8"/>
      <c r="E377" s="3"/>
    </row>
    <row r="378" spans="2:5" x14ac:dyDescent="0.25">
      <c r="B378" s="2"/>
      <c r="C378" s="2"/>
      <c r="D378" s="8"/>
      <c r="E378" s="3"/>
    </row>
    <row r="379" spans="2:5" x14ac:dyDescent="0.25">
      <c r="B379" s="2"/>
      <c r="C379" s="2"/>
      <c r="D379" s="8"/>
      <c r="E379" s="3"/>
    </row>
    <row r="380" spans="2:5" x14ac:dyDescent="0.25">
      <c r="B380" s="2"/>
      <c r="C380" s="2"/>
      <c r="D380" s="8"/>
      <c r="E380" s="3"/>
    </row>
    <row r="381" spans="2:5" x14ac:dyDescent="0.25">
      <c r="B381" s="2"/>
      <c r="C381" s="2"/>
      <c r="D381" s="8"/>
      <c r="E381" s="3"/>
    </row>
    <row r="382" spans="2:5" x14ac:dyDescent="0.25">
      <c r="B382" s="2"/>
      <c r="C382" s="2"/>
      <c r="D382" s="8"/>
      <c r="E382" s="3"/>
    </row>
    <row r="383" spans="2:5" x14ac:dyDescent="0.25">
      <c r="B383" s="2"/>
      <c r="C383" s="2"/>
      <c r="D383" s="8"/>
      <c r="E383" s="3"/>
    </row>
    <row r="384" spans="2:5" x14ac:dyDescent="0.25">
      <c r="B384" s="2"/>
      <c r="C384" s="2"/>
      <c r="D384" s="8"/>
      <c r="E384" s="3"/>
    </row>
    <row r="385" spans="2:5" x14ac:dyDescent="0.25">
      <c r="B385" s="2"/>
      <c r="C385" s="2"/>
      <c r="D385" s="8"/>
      <c r="E385" s="3"/>
    </row>
    <row r="386" spans="2:5" x14ac:dyDescent="0.25">
      <c r="B386" s="2"/>
      <c r="C386" s="2"/>
      <c r="D386" s="8"/>
      <c r="E386" s="3"/>
    </row>
    <row r="387" spans="2:5" x14ac:dyDescent="0.25">
      <c r="B387" s="2"/>
      <c r="C387" s="2"/>
      <c r="D387" s="8"/>
      <c r="E387" s="3"/>
    </row>
    <row r="388" spans="2:5" x14ac:dyDescent="0.25">
      <c r="B388" s="2"/>
      <c r="C388" s="2"/>
      <c r="D388" s="8"/>
      <c r="E388" s="3"/>
    </row>
    <row r="389" spans="2:5" x14ac:dyDescent="0.25">
      <c r="B389" s="2"/>
      <c r="C389" s="2"/>
      <c r="D389" s="8"/>
      <c r="E389" s="3"/>
    </row>
    <row r="390" spans="2:5" x14ac:dyDescent="0.25">
      <c r="B390" s="2"/>
      <c r="C390" s="2"/>
      <c r="D390" s="8"/>
      <c r="E390" s="3"/>
    </row>
    <row r="391" spans="2:5" x14ac:dyDescent="0.25">
      <c r="B391" s="2"/>
      <c r="C391" s="2"/>
      <c r="D391" s="8"/>
      <c r="E391" s="3"/>
    </row>
    <row r="392" spans="2:5" x14ac:dyDescent="0.25">
      <c r="B392" s="2"/>
      <c r="C392" s="2"/>
      <c r="D392" s="8"/>
      <c r="E392" s="3"/>
    </row>
    <row r="393" spans="2:5" x14ac:dyDescent="0.25">
      <c r="B393" s="2"/>
      <c r="C393" s="2"/>
      <c r="D393" s="8"/>
      <c r="E393" s="3"/>
    </row>
    <row r="394" spans="2:5" x14ac:dyDescent="0.25">
      <c r="B394" s="2"/>
      <c r="C394" s="2"/>
      <c r="D394" s="8"/>
      <c r="E394" s="3"/>
    </row>
    <row r="395" spans="2:5" x14ac:dyDescent="0.25">
      <c r="B395" s="2"/>
      <c r="C395" s="2"/>
      <c r="D395" s="8"/>
      <c r="E395" s="3"/>
    </row>
    <row r="396" spans="2:5" x14ac:dyDescent="0.25">
      <c r="B396" s="2"/>
      <c r="C396" s="2"/>
      <c r="D396" s="8"/>
      <c r="E396" s="3"/>
    </row>
    <row r="397" spans="2:5" x14ac:dyDescent="0.25">
      <c r="B397" s="2"/>
      <c r="C397" s="2"/>
      <c r="D397" s="8"/>
      <c r="E397" s="3"/>
    </row>
    <row r="398" spans="2:5" x14ac:dyDescent="0.25">
      <c r="B398" s="2"/>
      <c r="C398" s="2"/>
      <c r="D398" s="8"/>
      <c r="E398" s="3"/>
    </row>
    <row r="399" spans="2:5" x14ac:dyDescent="0.25">
      <c r="B399" s="2"/>
      <c r="C399" s="2"/>
      <c r="D399" s="8"/>
      <c r="E399" s="3"/>
    </row>
    <row r="400" spans="2:5" x14ac:dyDescent="0.25">
      <c r="B400" s="2"/>
      <c r="C400" s="2"/>
      <c r="D400" s="8"/>
      <c r="E400" s="3"/>
    </row>
    <row r="401" spans="2:5" x14ac:dyDescent="0.25">
      <c r="B401" s="2"/>
      <c r="C401" s="2"/>
      <c r="D401" s="8"/>
      <c r="E401" s="3"/>
    </row>
    <row r="402" spans="2:5" x14ac:dyDescent="0.25">
      <c r="B402" s="2"/>
      <c r="C402" s="2"/>
      <c r="D402" s="8"/>
      <c r="E402" s="3"/>
    </row>
    <row r="403" spans="2:5" x14ac:dyDescent="0.25">
      <c r="B403" s="2"/>
      <c r="C403" s="2"/>
      <c r="D403" s="8"/>
      <c r="E403" s="3"/>
    </row>
    <row r="404" spans="2:5" x14ac:dyDescent="0.25">
      <c r="B404" s="2"/>
      <c r="C404" s="2"/>
      <c r="D404" s="8"/>
      <c r="E404" s="3"/>
    </row>
    <row r="405" spans="2:5" x14ac:dyDescent="0.25">
      <c r="B405" s="2"/>
      <c r="C405" s="2"/>
      <c r="D405" s="8"/>
      <c r="E405" s="3"/>
    </row>
    <row r="406" spans="2:5" x14ac:dyDescent="0.25">
      <c r="B406" s="2"/>
      <c r="C406" s="2"/>
      <c r="D406" s="8"/>
      <c r="E406" s="3"/>
    </row>
    <row r="407" spans="2:5" x14ac:dyDescent="0.25">
      <c r="B407" s="2"/>
      <c r="C407" s="2"/>
      <c r="D407" s="8"/>
      <c r="E407" s="3"/>
    </row>
    <row r="408" spans="2:5" x14ac:dyDescent="0.25">
      <c r="B408" s="2"/>
      <c r="C408" s="2"/>
      <c r="D408" s="8"/>
      <c r="E408" s="3"/>
    </row>
    <row r="409" spans="2:5" x14ac:dyDescent="0.25">
      <c r="B409" s="2"/>
      <c r="C409" s="2"/>
      <c r="D409" s="8"/>
      <c r="E409" s="3"/>
    </row>
    <row r="410" spans="2:5" x14ac:dyDescent="0.25">
      <c r="B410" s="2"/>
      <c r="C410" s="2"/>
      <c r="D410" s="8"/>
      <c r="E410" s="3"/>
    </row>
    <row r="411" spans="2:5" x14ac:dyDescent="0.25">
      <c r="B411" s="2"/>
      <c r="C411" s="2"/>
      <c r="D411" s="8"/>
      <c r="E411" s="3"/>
    </row>
    <row r="412" spans="2:5" x14ac:dyDescent="0.25">
      <c r="B412" s="2"/>
      <c r="C412" s="2"/>
      <c r="D412" s="8"/>
      <c r="E412" s="3"/>
    </row>
    <row r="413" spans="2:5" x14ac:dyDescent="0.25">
      <c r="B413" s="2"/>
      <c r="C413" s="2"/>
      <c r="D413" s="8"/>
      <c r="E413" s="3"/>
    </row>
    <row r="414" spans="2:5" x14ac:dyDescent="0.25">
      <c r="B414" s="2"/>
      <c r="C414" s="2"/>
      <c r="D414" s="8"/>
      <c r="E414" s="3"/>
    </row>
    <row r="415" spans="2:5" x14ac:dyDescent="0.25">
      <c r="B415" s="2"/>
      <c r="C415" s="2"/>
      <c r="D415" s="8"/>
      <c r="E415" s="3"/>
    </row>
    <row r="416" spans="2:5" x14ac:dyDescent="0.25">
      <c r="B416" s="2"/>
      <c r="C416" s="2"/>
      <c r="D416" s="8"/>
      <c r="E416" s="3"/>
    </row>
    <row r="417" spans="2:5" x14ac:dyDescent="0.25">
      <c r="B417" s="2"/>
      <c r="C417" s="2"/>
      <c r="D417" s="8"/>
      <c r="E417" s="3"/>
    </row>
    <row r="418" spans="2:5" x14ac:dyDescent="0.25">
      <c r="B418" s="2"/>
      <c r="C418" s="2"/>
      <c r="D418" s="8"/>
      <c r="E418" s="3"/>
    </row>
    <row r="419" spans="2:5" x14ac:dyDescent="0.25">
      <c r="B419" s="2"/>
      <c r="C419" s="2"/>
      <c r="D419" s="8"/>
      <c r="E419" s="3"/>
    </row>
    <row r="420" spans="2:5" x14ac:dyDescent="0.25">
      <c r="B420" s="2"/>
      <c r="C420" s="2"/>
      <c r="D420" s="8"/>
      <c r="E420" s="3"/>
    </row>
    <row r="421" spans="2:5" x14ac:dyDescent="0.25">
      <c r="B421" s="2"/>
      <c r="C421" s="2"/>
      <c r="D421" s="8"/>
      <c r="E421" s="3"/>
    </row>
    <row r="422" spans="2:5" x14ac:dyDescent="0.25">
      <c r="B422" s="2"/>
      <c r="C422" s="2"/>
      <c r="D422" s="8"/>
      <c r="E422" s="3"/>
    </row>
    <row r="423" spans="2:5" x14ac:dyDescent="0.25">
      <c r="B423" s="2"/>
      <c r="C423" s="2"/>
      <c r="D423" s="8"/>
      <c r="E423" s="3"/>
    </row>
    <row r="424" spans="2:5" x14ac:dyDescent="0.25">
      <c r="B424" s="2"/>
      <c r="C424" s="2"/>
      <c r="D424" s="8"/>
      <c r="E424" s="3"/>
    </row>
    <row r="425" spans="2:5" x14ac:dyDescent="0.25">
      <c r="B425" s="2"/>
      <c r="C425" s="2"/>
      <c r="D425" s="8"/>
      <c r="E425" s="3"/>
    </row>
    <row r="426" spans="2:5" x14ac:dyDescent="0.25">
      <c r="B426" s="2"/>
      <c r="C426" s="2"/>
      <c r="D426" s="8"/>
      <c r="E426" s="3"/>
    </row>
    <row r="427" spans="2:5" x14ac:dyDescent="0.25">
      <c r="B427" s="2"/>
      <c r="C427" s="2"/>
      <c r="D427" s="8"/>
      <c r="E427" s="3"/>
    </row>
    <row r="428" spans="2:5" x14ac:dyDescent="0.25">
      <c r="B428" s="2"/>
      <c r="C428" s="2"/>
      <c r="D428" s="8"/>
      <c r="E428" s="3"/>
    </row>
    <row r="429" spans="2:5" x14ac:dyDescent="0.25">
      <c r="B429" s="2"/>
      <c r="C429" s="2"/>
      <c r="D429" s="8"/>
      <c r="E429" s="3"/>
    </row>
    <row r="430" spans="2:5" x14ac:dyDescent="0.25">
      <c r="B430" s="2"/>
      <c r="C430" s="2"/>
      <c r="D430" s="8"/>
      <c r="E430" s="3"/>
    </row>
    <row r="431" spans="2:5" x14ac:dyDescent="0.25">
      <c r="B431" s="2"/>
      <c r="C431" s="2"/>
      <c r="D431" s="8"/>
      <c r="E431" s="3"/>
    </row>
    <row r="432" spans="2:5" x14ac:dyDescent="0.25">
      <c r="B432" s="2"/>
      <c r="C432" s="2"/>
      <c r="D432" s="8"/>
      <c r="E432" s="3"/>
    </row>
    <row r="433" spans="2:5" x14ac:dyDescent="0.25">
      <c r="B433" s="2"/>
      <c r="C433" s="2"/>
      <c r="D433" s="8"/>
      <c r="E433" s="3"/>
    </row>
    <row r="434" spans="2:5" x14ac:dyDescent="0.25">
      <c r="B434" s="2"/>
      <c r="C434" s="2"/>
      <c r="D434" s="8"/>
      <c r="E434" s="3"/>
    </row>
    <row r="435" spans="2:5" x14ac:dyDescent="0.25">
      <c r="B435" s="2"/>
      <c r="C435" s="2"/>
      <c r="D435" s="8"/>
      <c r="E435" s="3"/>
    </row>
    <row r="436" spans="2:5" x14ac:dyDescent="0.25">
      <c r="B436" s="2"/>
      <c r="C436" s="2"/>
      <c r="D436" s="8"/>
      <c r="E436" s="3"/>
    </row>
    <row r="437" spans="2:5" x14ac:dyDescent="0.25">
      <c r="B437" s="2"/>
      <c r="C437" s="2"/>
      <c r="D437" s="8"/>
      <c r="E437" s="3"/>
    </row>
    <row r="438" spans="2:5" x14ac:dyDescent="0.25">
      <c r="B438" s="2"/>
      <c r="C438" s="2"/>
      <c r="D438" s="8"/>
      <c r="E438" s="3"/>
    </row>
    <row r="439" spans="2:5" x14ac:dyDescent="0.25">
      <c r="B439" s="2"/>
      <c r="C439" s="2"/>
      <c r="D439" s="8"/>
      <c r="E439" s="3"/>
    </row>
    <row r="440" spans="2:5" x14ac:dyDescent="0.25">
      <c r="B440" s="2"/>
      <c r="C440" s="2"/>
      <c r="D440" s="8"/>
      <c r="E440" s="3"/>
    </row>
    <row r="441" spans="2:5" x14ac:dyDescent="0.25">
      <c r="B441" s="2"/>
      <c r="C441" s="2"/>
      <c r="D441" s="8"/>
      <c r="E441" s="3"/>
    </row>
    <row r="442" spans="2:5" x14ac:dyDescent="0.25">
      <c r="B442" s="2"/>
      <c r="C442" s="2"/>
      <c r="D442" s="8"/>
      <c r="E442" s="3"/>
    </row>
    <row r="443" spans="2:5" x14ac:dyDescent="0.25">
      <c r="B443" s="2"/>
      <c r="C443" s="2"/>
      <c r="D443" s="8"/>
      <c r="E443" s="3"/>
    </row>
    <row r="444" spans="2:5" x14ac:dyDescent="0.25">
      <c r="B444" s="2"/>
      <c r="C444" s="2"/>
      <c r="D444" s="8"/>
      <c r="E444" s="3"/>
    </row>
    <row r="445" spans="2:5" x14ac:dyDescent="0.25">
      <c r="B445" s="2"/>
      <c r="C445" s="2"/>
      <c r="D445" s="8"/>
      <c r="E445" s="3"/>
    </row>
    <row r="446" spans="2:5" x14ac:dyDescent="0.25">
      <c r="B446" s="2"/>
      <c r="C446" s="2"/>
      <c r="D446" s="8"/>
      <c r="E446" s="3"/>
    </row>
    <row r="447" spans="2:5" x14ac:dyDescent="0.25">
      <c r="B447" s="2"/>
      <c r="C447" s="2"/>
      <c r="D447" s="8"/>
      <c r="E447" s="3"/>
    </row>
    <row r="448" spans="2:5" x14ac:dyDescent="0.25">
      <c r="B448" s="2"/>
      <c r="C448" s="2"/>
      <c r="D448" s="8"/>
      <c r="E448" s="3"/>
    </row>
    <row r="449" spans="2:5" x14ac:dyDescent="0.25">
      <c r="B449" s="2"/>
      <c r="C449" s="2"/>
      <c r="D449" s="8"/>
      <c r="E449" s="3"/>
    </row>
    <row r="450" spans="2:5" x14ac:dyDescent="0.25">
      <c r="B450" s="2"/>
      <c r="C450" s="2"/>
      <c r="D450" s="8"/>
      <c r="E450" s="3"/>
    </row>
    <row r="451" spans="2:5" x14ac:dyDescent="0.25">
      <c r="B451" s="2"/>
      <c r="C451" s="2"/>
      <c r="D451" s="8"/>
      <c r="E451" s="3"/>
    </row>
    <row r="452" spans="2:5" x14ac:dyDescent="0.25">
      <c r="B452" s="2"/>
      <c r="C452" s="2"/>
      <c r="D452" s="8"/>
      <c r="E452" s="3"/>
    </row>
    <row r="453" spans="2:5" x14ac:dyDescent="0.25">
      <c r="B453" s="2"/>
      <c r="C453" s="2"/>
      <c r="D453" s="8"/>
      <c r="E453" s="3"/>
    </row>
    <row r="454" spans="2:5" x14ac:dyDescent="0.25">
      <c r="B454" s="2"/>
      <c r="C454" s="2"/>
      <c r="D454" s="8"/>
      <c r="E454" s="3"/>
    </row>
    <row r="455" spans="2:5" x14ac:dyDescent="0.25">
      <c r="B455" s="2"/>
      <c r="C455" s="2"/>
      <c r="D455" s="8"/>
      <c r="E455" s="3"/>
    </row>
    <row r="456" spans="2:5" x14ac:dyDescent="0.25">
      <c r="B456" s="2"/>
      <c r="C456" s="2"/>
      <c r="D456" s="8"/>
      <c r="E456" s="3"/>
    </row>
    <row r="457" spans="2:5" x14ac:dyDescent="0.25">
      <c r="B457" s="2"/>
      <c r="C457" s="2"/>
      <c r="D457" s="8"/>
      <c r="E457" s="3"/>
    </row>
    <row r="458" spans="2:5" x14ac:dyDescent="0.25">
      <c r="B458" s="2"/>
      <c r="C458" s="2"/>
      <c r="D458" s="8"/>
      <c r="E458" s="3"/>
    </row>
    <row r="459" spans="2:5" x14ac:dyDescent="0.25">
      <c r="B459" s="2"/>
      <c r="C459" s="2"/>
      <c r="D459" s="8"/>
      <c r="E459" s="3"/>
    </row>
    <row r="460" spans="2:5" x14ac:dyDescent="0.25">
      <c r="B460" s="2"/>
      <c r="C460" s="2"/>
      <c r="D460" s="8"/>
      <c r="E460" s="3"/>
    </row>
    <row r="461" spans="2:5" x14ac:dyDescent="0.25">
      <c r="B461" s="2"/>
      <c r="C461" s="2"/>
      <c r="D461" s="8"/>
      <c r="E461" s="3"/>
    </row>
    <row r="462" spans="2:5" x14ac:dyDescent="0.25">
      <c r="B462" s="2"/>
      <c r="C462" s="2"/>
      <c r="D462" s="8"/>
      <c r="E462" s="3"/>
    </row>
    <row r="463" spans="2:5" x14ac:dyDescent="0.25">
      <c r="B463" s="2"/>
      <c r="C463" s="2"/>
      <c r="D463" s="8"/>
      <c r="E463" s="3"/>
    </row>
    <row r="464" spans="2:5" x14ac:dyDescent="0.25">
      <c r="B464" s="2"/>
      <c r="C464" s="2"/>
      <c r="D464" s="8"/>
      <c r="E464" s="3"/>
    </row>
    <row r="465" spans="2:5" x14ac:dyDescent="0.25">
      <c r="B465" s="2"/>
      <c r="C465" s="2"/>
      <c r="D465" s="8"/>
      <c r="E465" s="3"/>
    </row>
    <row r="466" spans="2:5" x14ac:dyDescent="0.25">
      <c r="B466" s="2"/>
      <c r="C466" s="2"/>
      <c r="D466" s="8"/>
      <c r="E466" s="3"/>
    </row>
    <row r="467" spans="2:5" x14ac:dyDescent="0.25">
      <c r="B467" s="2"/>
      <c r="C467" s="2"/>
      <c r="D467" s="8"/>
      <c r="E467" s="3"/>
    </row>
    <row r="468" spans="2:5" x14ac:dyDescent="0.25">
      <c r="B468" s="2"/>
      <c r="C468" s="2"/>
      <c r="D468" s="8"/>
      <c r="E468" s="3"/>
    </row>
    <row r="469" spans="2:5" x14ac:dyDescent="0.25">
      <c r="B469" s="2"/>
      <c r="C469" s="2"/>
      <c r="D469" s="8"/>
      <c r="E469" s="3"/>
    </row>
    <row r="470" spans="2:5" x14ac:dyDescent="0.25">
      <c r="B470" s="2"/>
      <c r="C470" s="2"/>
      <c r="D470" s="8"/>
      <c r="E470" s="3"/>
    </row>
    <row r="471" spans="2:5" x14ac:dyDescent="0.25">
      <c r="B471" s="2"/>
      <c r="C471" s="2"/>
      <c r="D471" s="8"/>
      <c r="E471" s="3"/>
    </row>
    <row r="472" spans="2:5" x14ac:dyDescent="0.25">
      <c r="B472" s="2"/>
      <c r="C472" s="2"/>
      <c r="D472" s="8"/>
      <c r="E472" s="3"/>
    </row>
    <row r="473" spans="2:5" x14ac:dyDescent="0.25">
      <c r="B473" s="2"/>
      <c r="C473" s="2"/>
      <c r="D473" s="8"/>
      <c r="E473" s="3"/>
    </row>
    <row r="474" spans="2:5" x14ac:dyDescent="0.25">
      <c r="B474" s="2"/>
      <c r="C474" s="2"/>
      <c r="D474" s="8"/>
      <c r="E474" s="3"/>
    </row>
    <row r="475" spans="2:5" x14ac:dyDescent="0.25">
      <c r="B475" s="2"/>
      <c r="C475" s="2"/>
      <c r="D475" s="8"/>
      <c r="E475" s="3"/>
    </row>
    <row r="476" spans="2:5" x14ac:dyDescent="0.25">
      <c r="B476" s="2"/>
      <c r="C476" s="2"/>
      <c r="D476" s="8"/>
      <c r="E476" s="3"/>
    </row>
    <row r="477" spans="2:5" x14ac:dyDescent="0.25">
      <c r="B477" s="2"/>
      <c r="C477" s="2"/>
      <c r="D477" s="8"/>
      <c r="E477" s="3"/>
    </row>
    <row r="478" spans="2:5" x14ac:dyDescent="0.25">
      <c r="B478" s="2"/>
      <c r="C478" s="2"/>
      <c r="D478" s="8"/>
      <c r="E478" s="3"/>
    </row>
    <row r="479" spans="2:5" x14ac:dyDescent="0.25">
      <c r="B479" s="2"/>
      <c r="C479" s="2"/>
      <c r="D479" s="8"/>
      <c r="E479" s="3"/>
    </row>
    <row r="480" spans="2:5" x14ac:dyDescent="0.25">
      <c r="B480" s="2"/>
      <c r="C480" s="2"/>
      <c r="D480" s="8"/>
      <c r="E480" s="3"/>
    </row>
    <row r="481" spans="2:5" x14ac:dyDescent="0.25">
      <c r="B481" s="2"/>
      <c r="C481" s="2"/>
      <c r="D481" s="8"/>
      <c r="E481" s="3"/>
    </row>
    <row r="482" spans="2:5" x14ac:dyDescent="0.25">
      <c r="B482" s="2"/>
      <c r="C482" s="2"/>
      <c r="D482" s="8"/>
      <c r="E482" s="3"/>
    </row>
    <row r="483" spans="2:5" x14ac:dyDescent="0.25">
      <c r="B483" s="2"/>
      <c r="C483" s="2"/>
      <c r="D483" s="8"/>
      <c r="E483" s="3"/>
    </row>
    <row r="484" spans="2:5" x14ac:dyDescent="0.25">
      <c r="B484" s="2"/>
      <c r="C484" s="2"/>
      <c r="D484" s="8"/>
      <c r="E484" s="3"/>
    </row>
    <row r="485" spans="2:5" x14ac:dyDescent="0.25">
      <c r="B485" s="2"/>
      <c r="C485" s="2"/>
      <c r="D485" s="8"/>
      <c r="E485" s="3"/>
    </row>
    <row r="486" spans="2:5" x14ac:dyDescent="0.25">
      <c r="B486" s="2"/>
      <c r="C486" s="2"/>
      <c r="D486" s="8"/>
      <c r="E486" s="3"/>
    </row>
    <row r="487" spans="2:5" x14ac:dyDescent="0.25">
      <c r="B487" s="2"/>
      <c r="C487" s="2"/>
      <c r="D487" s="8"/>
      <c r="E487" s="3"/>
    </row>
    <row r="488" spans="2:5" x14ac:dyDescent="0.25">
      <c r="B488" s="2"/>
      <c r="C488" s="2"/>
      <c r="D488" s="8"/>
      <c r="E488" s="3"/>
    </row>
    <row r="489" spans="2:5" x14ac:dyDescent="0.25">
      <c r="B489" s="2"/>
      <c r="C489" s="2"/>
      <c r="D489" s="8"/>
      <c r="E489" s="3"/>
    </row>
    <row r="490" spans="2:5" x14ac:dyDescent="0.25">
      <c r="B490" s="2"/>
      <c r="C490" s="2"/>
      <c r="D490" s="8"/>
      <c r="E490" s="3"/>
    </row>
    <row r="491" spans="2:5" x14ac:dyDescent="0.25">
      <c r="B491" s="2"/>
      <c r="C491" s="2"/>
      <c r="D491" s="8"/>
      <c r="E491" s="3"/>
    </row>
    <row r="492" spans="2:5" x14ac:dyDescent="0.25">
      <c r="B492" s="2"/>
      <c r="C492" s="2"/>
      <c r="D492" s="8"/>
      <c r="E492" s="3"/>
    </row>
    <row r="493" spans="2:5" x14ac:dyDescent="0.25">
      <c r="B493" s="2"/>
      <c r="C493" s="2"/>
      <c r="D493" s="8"/>
      <c r="E493" s="3"/>
    </row>
    <row r="494" spans="2:5" x14ac:dyDescent="0.25">
      <c r="B494" s="2"/>
      <c r="C494" s="2"/>
      <c r="D494" s="8"/>
      <c r="E494" s="3"/>
    </row>
    <row r="495" spans="2:5" x14ac:dyDescent="0.25">
      <c r="B495" s="2"/>
      <c r="C495" s="2"/>
      <c r="D495" s="8"/>
      <c r="E495" s="3"/>
    </row>
    <row r="496" spans="2:5" x14ac:dyDescent="0.25">
      <c r="B496" s="2"/>
      <c r="C496" s="2"/>
      <c r="D496" s="8"/>
      <c r="E496" s="3"/>
    </row>
    <row r="497" spans="2:5" x14ac:dyDescent="0.25">
      <c r="B497" s="2"/>
      <c r="C497" s="2"/>
      <c r="D497" s="8"/>
      <c r="E497" s="3"/>
    </row>
    <row r="498" spans="2:5" x14ac:dyDescent="0.25">
      <c r="B498" s="2"/>
      <c r="C498" s="2"/>
      <c r="D498" s="8"/>
      <c r="E498" s="3"/>
    </row>
    <row r="499" spans="2:5" x14ac:dyDescent="0.25">
      <c r="B499" s="2"/>
      <c r="C499" s="2"/>
      <c r="D499" s="8"/>
      <c r="E499" s="3"/>
    </row>
    <row r="500" spans="2:5" x14ac:dyDescent="0.25">
      <c r="B500" s="2"/>
      <c r="C500" s="2"/>
      <c r="D500" s="8"/>
      <c r="E500" s="3"/>
    </row>
    <row r="501" spans="2:5" x14ac:dyDescent="0.25">
      <c r="B501" s="2"/>
      <c r="C501" s="2"/>
      <c r="D501" s="8"/>
      <c r="E501" s="3"/>
    </row>
    <row r="502" spans="2:5" x14ac:dyDescent="0.25">
      <c r="B502" s="2"/>
      <c r="C502" s="2"/>
      <c r="D502" s="8"/>
      <c r="E502" s="3"/>
    </row>
    <row r="503" spans="2:5" x14ac:dyDescent="0.25">
      <c r="B503" s="2"/>
      <c r="C503" s="2"/>
      <c r="D503" s="8"/>
      <c r="E503" s="3"/>
    </row>
    <row r="504" spans="2:5" x14ac:dyDescent="0.25">
      <c r="B504" s="2"/>
      <c r="C504" s="2"/>
      <c r="D504" s="8"/>
      <c r="E504" s="3"/>
    </row>
    <row r="505" spans="2:5" x14ac:dyDescent="0.25">
      <c r="B505" s="2"/>
      <c r="C505" s="2"/>
      <c r="D505" s="8"/>
      <c r="E505" s="3"/>
    </row>
    <row r="506" spans="2:5" x14ac:dyDescent="0.25">
      <c r="B506" s="2"/>
      <c r="C506" s="2"/>
      <c r="D506" s="8"/>
      <c r="E506" s="3"/>
    </row>
    <row r="507" spans="2:5" x14ac:dyDescent="0.25">
      <c r="B507" s="2"/>
      <c r="C507" s="2"/>
      <c r="D507" s="8"/>
      <c r="E507" s="3"/>
    </row>
    <row r="508" spans="2:5" x14ac:dyDescent="0.25">
      <c r="B508" s="2"/>
      <c r="C508" s="2"/>
      <c r="D508" s="8"/>
      <c r="E508" s="3"/>
    </row>
    <row r="509" spans="2:5" x14ac:dyDescent="0.25">
      <c r="B509" s="2"/>
      <c r="C509" s="2"/>
      <c r="D509" s="8"/>
      <c r="E509" s="3"/>
    </row>
    <row r="510" spans="2:5" x14ac:dyDescent="0.25">
      <c r="B510" s="2"/>
      <c r="C510" s="2"/>
      <c r="D510" s="8"/>
      <c r="E510" s="3"/>
    </row>
    <row r="511" spans="2:5" x14ac:dyDescent="0.25">
      <c r="B511" s="2"/>
      <c r="C511" s="2"/>
      <c r="D511" s="8"/>
      <c r="E511" s="3"/>
    </row>
    <row r="512" spans="2:5" x14ac:dyDescent="0.25">
      <c r="B512" s="2"/>
      <c r="C512" s="2"/>
      <c r="D512" s="8"/>
      <c r="E512" s="3"/>
    </row>
    <row r="513" spans="2:5" x14ac:dyDescent="0.25">
      <c r="B513" s="2"/>
      <c r="C513" s="2"/>
      <c r="D513" s="8"/>
      <c r="E513" s="3"/>
    </row>
    <row r="514" spans="2:5" x14ac:dyDescent="0.25">
      <c r="B514" s="2"/>
      <c r="C514" s="2"/>
      <c r="D514" s="8"/>
      <c r="E514" s="3"/>
    </row>
    <row r="515" spans="2:5" x14ac:dyDescent="0.25">
      <c r="B515" s="2"/>
      <c r="C515" s="2"/>
      <c r="D515" s="8"/>
      <c r="E515" s="3"/>
    </row>
    <row r="516" spans="2:5" x14ac:dyDescent="0.25">
      <c r="B516" s="2"/>
      <c r="C516" s="2"/>
      <c r="D516" s="8"/>
      <c r="E516" s="3"/>
    </row>
    <row r="517" spans="2:5" x14ac:dyDescent="0.25">
      <c r="B517" s="2"/>
      <c r="C517" s="2"/>
      <c r="D517" s="8"/>
      <c r="E517" s="3"/>
    </row>
    <row r="518" spans="2:5" x14ac:dyDescent="0.25">
      <c r="B518" s="2"/>
      <c r="C518" s="2"/>
      <c r="D518" s="8"/>
      <c r="E518" s="3"/>
    </row>
    <row r="519" spans="2:5" x14ac:dyDescent="0.25">
      <c r="B519" s="2"/>
      <c r="C519" s="2"/>
      <c r="D519" s="8"/>
      <c r="E519" s="3"/>
    </row>
    <row r="520" spans="2:5" x14ac:dyDescent="0.25">
      <c r="B520" s="2"/>
      <c r="C520" s="2"/>
      <c r="D520" s="8"/>
      <c r="E520" s="3"/>
    </row>
    <row r="521" spans="2:5" x14ac:dyDescent="0.25">
      <c r="B521" s="2"/>
      <c r="C521" s="2"/>
      <c r="D521" s="8"/>
      <c r="E521" s="3"/>
    </row>
    <row r="522" spans="2:5" x14ac:dyDescent="0.25">
      <c r="B522" s="2"/>
      <c r="C522" s="2"/>
      <c r="D522" s="8"/>
      <c r="E522" s="3"/>
    </row>
    <row r="523" spans="2:5" x14ac:dyDescent="0.25">
      <c r="B523" s="2"/>
      <c r="C523" s="2"/>
      <c r="D523" s="8"/>
      <c r="E523" s="3"/>
    </row>
    <row r="524" spans="2:5" x14ac:dyDescent="0.25">
      <c r="B524" s="2"/>
      <c r="C524" s="2"/>
      <c r="D524" s="8"/>
      <c r="E524" s="3"/>
    </row>
    <row r="525" spans="2:5" x14ac:dyDescent="0.25">
      <c r="B525" s="2"/>
      <c r="C525" s="2"/>
      <c r="D525" s="8"/>
      <c r="E525" s="3"/>
    </row>
    <row r="526" spans="2:5" x14ac:dyDescent="0.25">
      <c r="B526" s="2"/>
      <c r="C526" s="2"/>
      <c r="D526" s="8"/>
      <c r="E526" s="3"/>
    </row>
    <row r="527" spans="2:5" x14ac:dyDescent="0.25">
      <c r="B527" s="2"/>
      <c r="C527" s="2"/>
      <c r="D527" s="8"/>
      <c r="E527" s="3"/>
    </row>
    <row r="528" spans="2:5" x14ac:dyDescent="0.25">
      <c r="B528" s="2"/>
      <c r="C528" s="2"/>
      <c r="D528" s="8"/>
      <c r="E528" s="3"/>
    </row>
    <row r="529" spans="2:5" x14ac:dyDescent="0.25">
      <c r="B529" s="2"/>
      <c r="C529" s="2"/>
      <c r="D529" s="8"/>
      <c r="E529" s="3"/>
    </row>
    <row r="530" spans="2:5" x14ac:dyDescent="0.25">
      <c r="B530" s="2"/>
      <c r="C530" s="2"/>
      <c r="D530" s="8"/>
      <c r="E530" s="3"/>
    </row>
    <row r="531" spans="2:5" x14ac:dyDescent="0.25">
      <c r="B531" s="2"/>
      <c r="C531" s="2"/>
      <c r="D531" s="8"/>
      <c r="E531" s="3"/>
    </row>
    <row r="532" spans="2:5" x14ac:dyDescent="0.25">
      <c r="B532" s="2"/>
      <c r="C532" s="2"/>
      <c r="D532" s="8"/>
      <c r="E532" s="3"/>
    </row>
    <row r="533" spans="2:5" x14ac:dyDescent="0.25">
      <c r="B533" s="2"/>
      <c r="C533" s="2"/>
      <c r="D533" s="8"/>
      <c r="E533" s="3"/>
    </row>
    <row r="534" spans="2:5" x14ac:dyDescent="0.25">
      <c r="B534" s="2"/>
      <c r="C534" s="2"/>
      <c r="D534" s="8"/>
      <c r="E534" s="3"/>
    </row>
    <row r="535" spans="2:5" x14ac:dyDescent="0.25">
      <c r="B535" s="2"/>
      <c r="C535" s="2"/>
      <c r="D535" s="8"/>
      <c r="E535" s="3"/>
    </row>
    <row r="536" spans="2:5" x14ac:dyDescent="0.25">
      <c r="B536" s="2"/>
      <c r="C536" s="2"/>
      <c r="D536" s="8"/>
      <c r="E536" s="3"/>
    </row>
    <row r="537" spans="2:5" x14ac:dyDescent="0.25">
      <c r="B537" s="2"/>
      <c r="C537" s="2"/>
      <c r="D537" s="8"/>
      <c r="E537" s="3"/>
    </row>
    <row r="538" spans="2:5" x14ac:dyDescent="0.25">
      <c r="B538" s="2"/>
      <c r="C538" s="2"/>
      <c r="D538" s="8"/>
      <c r="E538" s="3"/>
    </row>
    <row r="539" spans="2:5" x14ac:dyDescent="0.25">
      <c r="B539" s="2"/>
      <c r="C539" s="2"/>
      <c r="D539" s="8"/>
      <c r="E539" s="3"/>
    </row>
    <row r="540" spans="2:5" x14ac:dyDescent="0.25">
      <c r="B540" s="2"/>
      <c r="C540" s="2"/>
      <c r="D540" s="8"/>
      <c r="E540" s="3"/>
    </row>
    <row r="541" spans="2:5" x14ac:dyDescent="0.25">
      <c r="B541" s="2"/>
      <c r="C541" s="2"/>
      <c r="D541" s="8"/>
      <c r="E541" s="3"/>
    </row>
    <row r="542" spans="2:5" x14ac:dyDescent="0.25">
      <c r="B542" s="2"/>
      <c r="C542" s="2"/>
      <c r="D542" s="8"/>
      <c r="E542" s="3"/>
    </row>
    <row r="543" spans="2:5" x14ac:dyDescent="0.25">
      <c r="B543" s="2"/>
      <c r="C543" s="2"/>
      <c r="D543" s="8"/>
      <c r="E543" s="3"/>
    </row>
    <row r="544" spans="2:5" x14ac:dyDescent="0.25">
      <c r="B544" s="2"/>
      <c r="C544" s="2"/>
      <c r="D544" s="8"/>
      <c r="E544" s="3"/>
    </row>
    <row r="545" spans="2:5" x14ac:dyDescent="0.25">
      <c r="B545" s="2"/>
      <c r="C545" s="2"/>
      <c r="D545" s="8"/>
      <c r="E545" s="3"/>
    </row>
    <row r="546" spans="2:5" x14ac:dyDescent="0.25">
      <c r="B546" s="2"/>
      <c r="C546" s="2"/>
      <c r="D546" s="8"/>
      <c r="E546" s="3"/>
    </row>
    <row r="547" spans="2:5" x14ac:dyDescent="0.25">
      <c r="B547" s="2"/>
      <c r="C547" s="2"/>
      <c r="D547" s="8"/>
      <c r="E547" s="3"/>
    </row>
    <row r="548" spans="2:5" x14ac:dyDescent="0.25">
      <c r="B548" s="2"/>
      <c r="C548" s="2"/>
      <c r="D548" s="8"/>
      <c r="E548" s="3"/>
    </row>
    <row r="549" spans="2:5" x14ac:dyDescent="0.25">
      <c r="B549" s="2"/>
      <c r="C549" s="2"/>
      <c r="D549" s="8"/>
      <c r="E549" s="3"/>
    </row>
    <row r="550" spans="2:5" x14ac:dyDescent="0.25">
      <c r="B550" s="2"/>
      <c r="C550" s="2"/>
      <c r="D550" s="8"/>
      <c r="E550" s="3"/>
    </row>
    <row r="551" spans="2:5" x14ac:dyDescent="0.25">
      <c r="B551" s="2"/>
      <c r="C551" s="2"/>
      <c r="D551" s="8"/>
      <c r="E551" s="3"/>
    </row>
    <row r="552" spans="2:5" x14ac:dyDescent="0.25">
      <c r="B552" s="2"/>
      <c r="C552" s="2"/>
      <c r="D552" s="8"/>
      <c r="E552" s="3"/>
    </row>
    <row r="553" spans="2:5" x14ac:dyDescent="0.25">
      <c r="B553" s="2"/>
      <c r="C553" s="2"/>
      <c r="D553" s="8"/>
      <c r="E553" s="3"/>
    </row>
    <row r="554" spans="2:5" x14ac:dyDescent="0.25">
      <c r="B554" s="2"/>
      <c r="C554" s="2"/>
      <c r="D554" s="8"/>
      <c r="E554" s="3"/>
    </row>
    <row r="555" spans="2:5" x14ac:dyDescent="0.25">
      <c r="B555" s="2"/>
      <c r="C555" s="2"/>
      <c r="D555" s="8"/>
      <c r="E555" s="3"/>
    </row>
    <row r="556" spans="2:5" x14ac:dyDescent="0.25">
      <c r="B556" s="2"/>
      <c r="C556" s="2"/>
      <c r="D556" s="8"/>
      <c r="E556" s="3"/>
    </row>
    <row r="557" spans="2:5" x14ac:dyDescent="0.25">
      <c r="B557" s="2"/>
      <c r="C557" s="2"/>
      <c r="D557" s="8"/>
      <c r="E557" s="3"/>
    </row>
    <row r="558" spans="2:5" x14ac:dyDescent="0.25">
      <c r="B558" s="2"/>
      <c r="C558" s="2"/>
      <c r="D558" s="8"/>
      <c r="E558" s="3"/>
    </row>
    <row r="559" spans="2:5" x14ac:dyDescent="0.25">
      <c r="B559" s="2"/>
      <c r="C559" s="2"/>
      <c r="D559" s="8"/>
      <c r="E559" s="3"/>
    </row>
    <row r="560" spans="2:5" x14ac:dyDescent="0.25">
      <c r="B560" s="2"/>
      <c r="C560" s="2"/>
      <c r="D560" s="8"/>
      <c r="E560" s="3"/>
    </row>
    <row r="561" spans="2:5" x14ac:dyDescent="0.25">
      <c r="B561" s="2"/>
      <c r="C561" s="2"/>
      <c r="D561" s="8"/>
      <c r="E561" s="3"/>
    </row>
    <row r="562" spans="2:5" x14ac:dyDescent="0.25">
      <c r="B562" s="2"/>
      <c r="C562" s="2"/>
      <c r="D562" s="8"/>
      <c r="E562" s="3"/>
    </row>
    <row r="563" spans="2:5" x14ac:dyDescent="0.25">
      <c r="B563" s="2"/>
      <c r="C563" s="2"/>
      <c r="D563" s="8"/>
      <c r="E563" s="3"/>
    </row>
    <row r="564" spans="2:5" x14ac:dyDescent="0.25">
      <c r="B564" s="2"/>
      <c r="C564" s="2"/>
      <c r="D564" s="8"/>
      <c r="E564" s="3"/>
    </row>
    <row r="565" spans="2:5" x14ac:dyDescent="0.25">
      <c r="B565" s="2"/>
      <c r="C565" s="2"/>
      <c r="D565" s="8"/>
      <c r="E565" s="3"/>
    </row>
    <row r="566" spans="2:5" x14ac:dyDescent="0.25">
      <c r="B566" s="2"/>
      <c r="C566" s="2"/>
      <c r="D566" s="8"/>
      <c r="E566" s="3"/>
    </row>
    <row r="567" spans="2:5" x14ac:dyDescent="0.25">
      <c r="B567" s="2"/>
      <c r="C567" s="2"/>
      <c r="D567" s="8"/>
      <c r="E567" s="3"/>
    </row>
    <row r="568" spans="2:5" x14ac:dyDescent="0.25">
      <c r="B568" s="2"/>
      <c r="C568" s="2"/>
      <c r="D568" s="8"/>
      <c r="E568" s="3"/>
    </row>
    <row r="569" spans="2:5" x14ac:dyDescent="0.25">
      <c r="B569" s="2"/>
      <c r="C569" s="2"/>
      <c r="D569" s="8"/>
      <c r="E569" s="3"/>
    </row>
    <row r="570" spans="2:5" x14ac:dyDescent="0.25">
      <c r="B570" s="2"/>
      <c r="C570" s="2"/>
      <c r="D570" s="8"/>
      <c r="E570" s="3"/>
    </row>
    <row r="571" spans="2:5" x14ac:dyDescent="0.25">
      <c r="B571" s="2"/>
      <c r="C571" s="2"/>
      <c r="D571" s="8"/>
      <c r="E571" s="3"/>
    </row>
    <row r="572" spans="2:5" x14ac:dyDescent="0.25">
      <c r="B572" s="2"/>
      <c r="C572" s="2"/>
      <c r="D572" s="8"/>
      <c r="E572" s="3"/>
    </row>
    <row r="573" spans="2:5" x14ac:dyDescent="0.25">
      <c r="B573" s="2"/>
      <c r="C573" s="2"/>
      <c r="D573" s="8"/>
      <c r="E573" s="3"/>
    </row>
    <row r="574" spans="2:5" x14ac:dyDescent="0.25">
      <c r="B574" s="2"/>
      <c r="C574" s="2"/>
      <c r="D574" s="8"/>
      <c r="E574" s="3"/>
    </row>
    <row r="575" spans="2:5" x14ac:dyDescent="0.25">
      <c r="B575" s="2"/>
      <c r="C575" s="2"/>
      <c r="D575" s="8"/>
      <c r="E575" s="3"/>
    </row>
    <row r="576" spans="2:5" x14ac:dyDescent="0.25">
      <c r="B576" s="2"/>
      <c r="C576" s="2"/>
      <c r="D576" s="8"/>
      <c r="E576" s="3"/>
    </row>
    <row r="577" spans="2:5" x14ac:dyDescent="0.25">
      <c r="B577" s="2"/>
      <c r="C577" s="2"/>
      <c r="D577" s="8"/>
      <c r="E577" s="3"/>
    </row>
    <row r="578" spans="2:5" x14ac:dyDescent="0.25">
      <c r="B578" s="2"/>
      <c r="C578" s="2"/>
      <c r="D578" s="8"/>
      <c r="E578" s="3"/>
    </row>
    <row r="579" spans="2:5" x14ac:dyDescent="0.25">
      <c r="B579" s="2"/>
      <c r="C579" s="2"/>
      <c r="D579" s="8"/>
      <c r="E579" s="3"/>
    </row>
    <row r="580" spans="2:5" x14ac:dyDescent="0.25">
      <c r="B580" s="2"/>
      <c r="C580" s="2"/>
      <c r="D580" s="8"/>
      <c r="E580" s="3"/>
    </row>
    <row r="581" spans="2:5" x14ac:dyDescent="0.25">
      <c r="B581" s="2"/>
      <c r="C581" s="2"/>
      <c r="D581" s="8"/>
      <c r="E581" s="3"/>
    </row>
    <row r="582" spans="2:5" x14ac:dyDescent="0.25">
      <c r="B582" s="2"/>
      <c r="C582" s="2"/>
      <c r="D582" s="8"/>
      <c r="E582" s="3"/>
    </row>
    <row r="583" spans="2:5" x14ac:dyDescent="0.25">
      <c r="B583" s="2"/>
      <c r="C583" s="2"/>
      <c r="D583" s="8"/>
      <c r="E583" s="3"/>
    </row>
    <row r="584" spans="2:5" x14ac:dyDescent="0.25">
      <c r="B584" s="2"/>
      <c r="C584" s="2"/>
      <c r="D584" s="8"/>
      <c r="E584" s="3"/>
    </row>
    <row r="585" spans="2:5" x14ac:dyDescent="0.25">
      <c r="B585" s="2"/>
      <c r="C585" s="2"/>
      <c r="D585" s="8"/>
      <c r="E585" s="3"/>
    </row>
    <row r="586" spans="2:5" x14ac:dyDescent="0.25">
      <c r="B586" s="2"/>
      <c r="C586" s="2"/>
      <c r="D586" s="8"/>
      <c r="E586" s="3"/>
    </row>
    <row r="587" spans="2:5" x14ac:dyDescent="0.25">
      <c r="B587" s="2"/>
      <c r="C587" s="2"/>
      <c r="D587" s="8"/>
      <c r="E587" s="3"/>
    </row>
    <row r="588" spans="2:5" x14ac:dyDescent="0.25">
      <c r="B588" s="2"/>
      <c r="C588" s="2"/>
      <c r="D588" s="8"/>
      <c r="E588" s="3"/>
    </row>
    <row r="589" spans="2:5" x14ac:dyDescent="0.25">
      <c r="B589" s="2"/>
      <c r="C589" s="2"/>
      <c r="D589" s="8"/>
      <c r="E589" s="3"/>
    </row>
    <row r="590" spans="2:5" x14ac:dyDescent="0.25">
      <c r="B590" s="2"/>
      <c r="C590" s="2"/>
      <c r="D590" s="8"/>
      <c r="E590" s="3"/>
    </row>
    <row r="591" spans="2:5" x14ac:dyDescent="0.25">
      <c r="B591" s="2"/>
      <c r="C591" s="2"/>
      <c r="D591" s="8"/>
      <c r="E591" s="3"/>
    </row>
    <row r="592" spans="2:5" x14ac:dyDescent="0.25">
      <c r="B592" s="2"/>
      <c r="C592" s="2"/>
      <c r="D592" s="8"/>
      <c r="E592" s="3"/>
    </row>
    <row r="593" spans="2:5" x14ac:dyDescent="0.25">
      <c r="B593" s="2"/>
      <c r="C593" s="2"/>
      <c r="D593" s="8"/>
      <c r="E593" s="3"/>
    </row>
    <row r="594" spans="2:5" x14ac:dyDescent="0.25">
      <c r="B594" s="2"/>
      <c r="C594" s="2"/>
      <c r="D594" s="8"/>
      <c r="E594" s="3"/>
    </row>
    <row r="595" spans="2:5" x14ac:dyDescent="0.25">
      <c r="B595" s="2"/>
      <c r="C595" s="2"/>
      <c r="D595" s="8"/>
      <c r="E595" s="3"/>
    </row>
    <row r="596" spans="2:5" x14ac:dyDescent="0.25">
      <c r="B596" s="2"/>
      <c r="C596" s="2"/>
      <c r="D596" s="8"/>
      <c r="E596" s="3"/>
    </row>
    <row r="597" spans="2:5" x14ac:dyDescent="0.25">
      <c r="B597" s="2"/>
      <c r="C597" s="2"/>
      <c r="D597" s="8"/>
      <c r="E597" s="3"/>
    </row>
    <row r="598" spans="2:5" x14ac:dyDescent="0.25">
      <c r="B598" s="2"/>
      <c r="C598" s="2"/>
      <c r="D598" s="8"/>
      <c r="E598" s="3"/>
    </row>
    <row r="599" spans="2:5" x14ac:dyDescent="0.25">
      <c r="B599" s="2"/>
      <c r="C599" s="2"/>
      <c r="D599" s="8"/>
      <c r="E599" s="3"/>
    </row>
    <row r="600" spans="2:5" x14ac:dyDescent="0.25">
      <c r="B600" s="2"/>
      <c r="C600" s="2"/>
      <c r="D600" s="8"/>
      <c r="E600" s="3"/>
    </row>
    <row r="601" spans="2:5" x14ac:dyDescent="0.25">
      <c r="B601" s="2"/>
      <c r="C601" s="2"/>
      <c r="D601" s="8"/>
      <c r="E601" s="3"/>
    </row>
    <row r="602" spans="2:5" x14ac:dyDescent="0.25">
      <c r="B602" s="2"/>
      <c r="C602" s="2"/>
      <c r="D602" s="8"/>
      <c r="E602" s="3"/>
    </row>
    <row r="603" spans="2:5" x14ac:dyDescent="0.25">
      <c r="B603" s="2"/>
      <c r="C603" s="2"/>
      <c r="D603" s="8"/>
      <c r="E603" s="3"/>
    </row>
    <row r="604" spans="2:5" x14ac:dyDescent="0.25">
      <c r="B604" s="2"/>
      <c r="C604" s="2"/>
      <c r="D604" s="8"/>
      <c r="E604" s="3"/>
    </row>
    <row r="605" spans="2:5" x14ac:dyDescent="0.25">
      <c r="B605" s="2"/>
      <c r="C605" s="2"/>
      <c r="D605" s="8"/>
      <c r="E605" s="3"/>
    </row>
    <row r="606" spans="2:5" x14ac:dyDescent="0.25">
      <c r="B606" s="2"/>
      <c r="C606" s="2"/>
      <c r="D606" s="8"/>
      <c r="E606" s="3"/>
    </row>
    <row r="607" spans="2:5" x14ac:dyDescent="0.25">
      <c r="B607" s="2"/>
      <c r="C607" s="2"/>
      <c r="D607" s="8"/>
      <c r="E607" s="3"/>
    </row>
    <row r="608" spans="2:5" x14ac:dyDescent="0.25">
      <c r="B608" s="2"/>
      <c r="C608" s="2"/>
      <c r="D608" s="8"/>
      <c r="E608" s="3"/>
    </row>
    <row r="609" spans="2:5" x14ac:dyDescent="0.25">
      <c r="B609" s="2"/>
      <c r="C609" s="2"/>
      <c r="D609" s="8"/>
      <c r="E609" s="3"/>
    </row>
    <row r="610" spans="2:5" x14ac:dyDescent="0.25">
      <c r="B610" s="2"/>
      <c r="C610" s="2"/>
      <c r="D610" s="8"/>
      <c r="E610" s="3"/>
    </row>
    <row r="611" spans="2:5" x14ac:dyDescent="0.25">
      <c r="B611" s="2"/>
      <c r="C611" s="2"/>
      <c r="D611" s="8"/>
      <c r="E611" s="3"/>
    </row>
    <row r="612" spans="2:5" x14ac:dyDescent="0.25">
      <c r="B612" s="2"/>
      <c r="C612" s="2"/>
      <c r="D612" s="8"/>
      <c r="E612" s="3"/>
    </row>
    <row r="613" spans="2:5" x14ac:dyDescent="0.25">
      <c r="B613" s="2"/>
      <c r="C613" s="2"/>
      <c r="D613" s="8"/>
      <c r="E613" s="3"/>
    </row>
    <row r="614" spans="2:5" x14ac:dyDescent="0.25">
      <c r="B614" s="2"/>
      <c r="C614" s="2"/>
      <c r="D614" s="8"/>
      <c r="E614" s="3"/>
    </row>
    <row r="615" spans="2:5" x14ac:dyDescent="0.25">
      <c r="B615" s="2"/>
      <c r="C615" s="2"/>
      <c r="D615" s="8"/>
      <c r="E615" s="3"/>
    </row>
    <row r="616" spans="2:5" x14ac:dyDescent="0.25">
      <c r="B616" s="2"/>
      <c r="C616" s="2"/>
      <c r="D616" s="8"/>
      <c r="E616" s="3"/>
    </row>
    <row r="617" spans="2:5" x14ac:dyDescent="0.25">
      <c r="B617" s="2"/>
      <c r="C617" s="2"/>
      <c r="D617" s="8"/>
      <c r="E617" s="3"/>
    </row>
    <row r="618" spans="2:5" x14ac:dyDescent="0.25">
      <c r="B618" s="2"/>
      <c r="C618" s="2"/>
      <c r="D618" s="8"/>
      <c r="E618" s="3"/>
    </row>
    <row r="619" spans="2:5" x14ac:dyDescent="0.25">
      <c r="B619" s="2"/>
      <c r="C619" s="2"/>
      <c r="D619" s="8"/>
      <c r="E619" s="3"/>
    </row>
    <row r="620" spans="2:5" x14ac:dyDescent="0.25">
      <c r="B620" s="2"/>
      <c r="C620" s="2"/>
      <c r="D620" s="8"/>
      <c r="E620" s="3"/>
    </row>
    <row r="621" spans="2:5" x14ac:dyDescent="0.25">
      <c r="B621" s="2"/>
      <c r="C621" s="2"/>
      <c r="D621" s="8"/>
      <c r="E621" s="3"/>
    </row>
    <row r="622" spans="2:5" x14ac:dyDescent="0.25">
      <c r="B622" s="2"/>
      <c r="C622" s="2"/>
      <c r="D622" s="8"/>
      <c r="E622" s="3"/>
    </row>
    <row r="623" spans="2:5" x14ac:dyDescent="0.25">
      <c r="B623" s="2"/>
      <c r="C623" s="2"/>
      <c r="D623" s="8"/>
      <c r="E623" s="3"/>
    </row>
    <row r="624" spans="2:5" x14ac:dyDescent="0.25">
      <c r="B624" s="2"/>
      <c r="C624" s="2"/>
      <c r="D624" s="8"/>
      <c r="E624" s="3"/>
    </row>
    <row r="625" spans="2:5" x14ac:dyDescent="0.25">
      <c r="B625" s="2"/>
      <c r="C625" s="2"/>
      <c r="D625" s="8"/>
      <c r="E625" s="3"/>
    </row>
    <row r="626" spans="2:5" x14ac:dyDescent="0.25">
      <c r="B626" s="2"/>
      <c r="C626" s="2"/>
      <c r="D626" s="8"/>
      <c r="E626" s="3"/>
    </row>
    <row r="627" spans="2:5" x14ac:dyDescent="0.25">
      <c r="B627" s="2"/>
      <c r="C627" s="2"/>
      <c r="D627" s="8"/>
      <c r="E627" s="3"/>
    </row>
    <row r="628" spans="2:5" x14ac:dyDescent="0.25">
      <c r="B628" s="2"/>
      <c r="C628" s="2"/>
      <c r="D628" s="8"/>
      <c r="E628" s="3"/>
    </row>
    <row r="629" spans="2:5" x14ac:dyDescent="0.25">
      <c r="B629" s="2"/>
      <c r="C629" s="2"/>
      <c r="D629" s="8"/>
      <c r="E629" s="3"/>
    </row>
    <row r="630" spans="2:5" x14ac:dyDescent="0.25">
      <c r="B630" s="2"/>
      <c r="C630" s="2"/>
      <c r="D630" s="8"/>
      <c r="E630" s="3"/>
    </row>
    <row r="631" spans="2:5" x14ac:dyDescent="0.25">
      <c r="B631" s="2"/>
      <c r="C631" s="2"/>
      <c r="D631" s="8"/>
      <c r="E631" s="3"/>
    </row>
    <row r="632" spans="2:5" x14ac:dyDescent="0.25">
      <c r="B632" s="2"/>
      <c r="C632" s="2"/>
      <c r="D632" s="8"/>
      <c r="E632" s="3"/>
    </row>
    <row r="633" spans="2:5" x14ac:dyDescent="0.25">
      <c r="B633" s="2"/>
      <c r="C633" s="2"/>
      <c r="D633" s="8"/>
      <c r="E633" s="3"/>
    </row>
    <row r="634" spans="2:5" x14ac:dyDescent="0.25">
      <c r="B634" s="2"/>
      <c r="C634" s="2"/>
      <c r="D634" s="8"/>
      <c r="E634" s="3"/>
    </row>
    <row r="635" spans="2:5" x14ac:dyDescent="0.25">
      <c r="B635" s="2"/>
      <c r="C635" s="2"/>
      <c r="D635" s="8"/>
      <c r="E635" s="3"/>
    </row>
    <row r="636" spans="2:5" x14ac:dyDescent="0.25">
      <c r="B636" s="2"/>
      <c r="C636" s="2"/>
      <c r="D636" s="8"/>
      <c r="E636" s="3"/>
    </row>
    <row r="637" spans="2:5" x14ac:dyDescent="0.25">
      <c r="B637" s="2"/>
      <c r="C637" s="2"/>
      <c r="D637" s="8"/>
      <c r="E637" s="3"/>
    </row>
    <row r="638" spans="2:5" x14ac:dyDescent="0.25">
      <c r="B638" s="2"/>
      <c r="C638" s="2"/>
      <c r="D638" s="8"/>
      <c r="E638" s="3"/>
    </row>
    <row r="639" spans="2:5" x14ac:dyDescent="0.25">
      <c r="B639" s="2"/>
      <c r="C639" s="2"/>
      <c r="D639" s="8"/>
      <c r="E639" s="3"/>
    </row>
    <row r="640" spans="2:5" x14ac:dyDescent="0.25">
      <c r="B640" s="2"/>
      <c r="C640" s="2"/>
      <c r="D640" s="8"/>
      <c r="E640" s="3"/>
    </row>
    <row r="641" spans="2:5" x14ac:dyDescent="0.25">
      <c r="B641" s="2"/>
      <c r="C641" s="2"/>
      <c r="D641" s="8"/>
      <c r="E641" s="3"/>
    </row>
    <row r="642" spans="2:5" x14ac:dyDescent="0.25">
      <c r="B642" s="2"/>
      <c r="C642" s="2"/>
      <c r="D642" s="8"/>
      <c r="E642" s="3"/>
    </row>
    <row r="643" spans="2:5" x14ac:dyDescent="0.25">
      <c r="B643" s="2"/>
      <c r="C643" s="2"/>
      <c r="D643" s="8"/>
      <c r="E643" s="3"/>
    </row>
    <row r="644" spans="2:5" x14ac:dyDescent="0.25">
      <c r="B644" s="2"/>
      <c r="C644" s="2"/>
      <c r="D644" s="8"/>
      <c r="E644" s="3"/>
    </row>
    <row r="645" spans="2:5" x14ac:dyDescent="0.25">
      <c r="B645" s="2"/>
      <c r="C645" s="2"/>
      <c r="D645" s="8"/>
      <c r="E645" s="3"/>
    </row>
    <row r="646" spans="2:5" x14ac:dyDescent="0.25">
      <c r="B646" s="2"/>
      <c r="C646" s="2"/>
      <c r="D646" s="8"/>
      <c r="E646" s="3"/>
    </row>
    <row r="647" spans="2:5" x14ac:dyDescent="0.25">
      <c r="B647" s="2"/>
      <c r="C647" s="2"/>
      <c r="D647" s="8"/>
      <c r="E647" s="3"/>
    </row>
    <row r="648" spans="2:5" x14ac:dyDescent="0.25">
      <c r="B648" s="2"/>
      <c r="C648" s="2"/>
      <c r="D648" s="8"/>
      <c r="E648" s="3"/>
    </row>
    <row r="649" spans="2:5" x14ac:dyDescent="0.25">
      <c r="B649" s="2"/>
      <c r="C649" s="2"/>
      <c r="D649" s="8"/>
      <c r="E649" s="3"/>
    </row>
    <row r="650" spans="2:5" x14ac:dyDescent="0.25">
      <c r="B650" s="2"/>
      <c r="C650" s="2"/>
      <c r="D650" s="8"/>
      <c r="E650" s="3"/>
    </row>
    <row r="651" spans="2:5" x14ac:dyDescent="0.25">
      <c r="B651" s="2"/>
      <c r="C651" s="2"/>
      <c r="D651" s="8"/>
      <c r="E651" s="3"/>
    </row>
    <row r="652" spans="2:5" x14ac:dyDescent="0.25">
      <c r="B652" s="2"/>
      <c r="C652" s="2"/>
      <c r="D652" s="8"/>
      <c r="E652" s="3"/>
    </row>
    <row r="653" spans="2:5" x14ac:dyDescent="0.25">
      <c r="B653" s="2"/>
      <c r="C653" s="2"/>
      <c r="D653" s="8"/>
      <c r="E653" s="3"/>
    </row>
    <row r="654" spans="2:5" x14ac:dyDescent="0.25">
      <c r="B654" s="2"/>
      <c r="C654" s="2"/>
      <c r="D654" s="8"/>
      <c r="E654" s="3"/>
    </row>
    <row r="655" spans="2:5" x14ac:dyDescent="0.25">
      <c r="B655" s="2"/>
      <c r="C655" s="2"/>
      <c r="D655" s="8"/>
      <c r="E655" s="3"/>
    </row>
    <row r="656" spans="2:5" x14ac:dyDescent="0.25">
      <c r="B656" s="2"/>
      <c r="C656" s="2"/>
      <c r="D656" s="8"/>
      <c r="E656" s="3"/>
    </row>
    <row r="657" spans="2:5" x14ac:dyDescent="0.25">
      <c r="B657" s="2"/>
      <c r="C657" s="2"/>
      <c r="D657" s="8"/>
      <c r="E657" s="3"/>
    </row>
    <row r="658" spans="2:5" x14ac:dyDescent="0.25">
      <c r="B658" s="2"/>
      <c r="C658" s="2"/>
      <c r="D658" s="8"/>
      <c r="E658" s="3"/>
    </row>
    <row r="659" spans="2:5" x14ac:dyDescent="0.25">
      <c r="B659" s="2"/>
      <c r="C659" s="2"/>
      <c r="D659" s="8"/>
      <c r="E659" s="3"/>
    </row>
    <row r="660" spans="2:5" x14ac:dyDescent="0.25">
      <c r="B660" s="2"/>
      <c r="C660" s="2"/>
      <c r="D660" s="8"/>
      <c r="E660" s="3"/>
    </row>
    <row r="661" spans="2:5" x14ac:dyDescent="0.25">
      <c r="B661" s="2"/>
      <c r="C661" s="2"/>
      <c r="D661" s="8"/>
      <c r="E661" s="3"/>
    </row>
    <row r="662" spans="2:5" x14ac:dyDescent="0.25">
      <c r="B662" s="2"/>
      <c r="C662" s="2"/>
      <c r="D662" s="8"/>
      <c r="E662" s="3"/>
    </row>
    <row r="663" spans="2:5" x14ac:dyDescent="0.25">
      <c r="B663" s="2"/>
      <c r="C663" s="2"/>
      <c r="D663" s="8"/>
      <c r="E663" s="3"/>
    </row>
    <row r="664" spans="2:5" x14ac:dyDescent="0.25">
      <c r="B664" s="2"/>
      <c r="C664" s="2"/>
      <c r="D664" s="8"/>
      <c r="E664" s="3"/>
    </row>
    <row r="665" spans="2:5" x14ac:dyDescent="0.25">
      <c r="B665" s="2"/>
      <c r="C665" s="2"/>
      <c r="D665" s="8"/>
      <c r="E665" s="3"/>
    </row>
    <row r="666" spans="2:5" x14ac:dyDescent="0.25">
      <c r="B666" s="2"/>
      <c r="C666" s="2"/>
      <c r="D666" s="8"/>
      <c r="E666" s="3"/>
    </row>
    <row r="667" spans="2:5" x14ac:dyDescent="0.25">
      <c r="B667" s="2"/>
      <c r="C667" s="2"/>
      <c r="D667" s="8"/>
      <c r="E667" s="3"/>
    </row>
    <row r="668" spans="2:5" x14ac:dyDescent="0.25">
      <c r="B668" s="2"/>
      <c r="C668" s="2"/>
      <c r="D668" s="8"/>
      <c r="E668" s="3"/>
    </row>
    <row r="669" spans="2:5" x14ac:dyDescent="0.25">
      <c r="B669" s="2"/>
      <c r="C669" s="2"/>
      <c r="D669" s="8"/>
      <c r="E669" s="3"/>
    </row>
    <row r="670" spans="2:5" x14ac:dyDescent="0.25">
      <c r="B670" s="2"/>
      <c r="C670" s="2"/>
      <c r="D670" s="8"/>
      <c r="E670" s="3"/>
    </row>
    <row r="671" spans="2:5" x14ac:dyDescent="0.25">
      <c r="B671" s="2"/>
      <c r="C671" s="2"/>
      <c r="D671" s="8"/>
      <c r="E671" s="3"/>
    </row>
    <row r="672" spans="2:5" x14ac:dyDescent="0.25">
      <c r="B672" s="2"/>
      <c r="C672" s="2"/>
      <c r="D672" s="8"/>
      <c r="E672" s="3"/>
    </row>
    <row r="673" spans="2:5" x14ac:dyDescent="0.25">
      <c r="B673" s="2"/>
      <c r="C673" s="2"/>
      <c r="D673" s="8"/>
      <c r="E673" s="3"/>
    </row>
    <row r="674" spans="2:5" x14ac:dyDescent="0.25">
      <c r="B674" s="2"/>
      <c r="C674" s="2"/>
      <c r="D674" s="8"/>
      <c r="E674" s="3"/>
    </row>
    <row r="675" spans="2:5" x14ac:dyDescent="0.25">
      <c r="B675" s="2"/>
      <c r="C675" s="2"/>
      <c r="D675" s="8"/>
      <c r="E675" s="3"/>
    </row>
    <row r="676" spans="2:5" x14ac:dyDescent="0.25">
      <c r="B676" s="2"/>
      <c r="C676" s="2"/>
      <c r="D676" s="8"/>
      <c r="E676" s="3"/>
    </row>
    <row r="677" spans="2:5" x14ac:dyDescent="0.25">
      <c r="B677" s="2"/>
      <c r="C677" s="2"/>
      <c r="D677" s="8"/>
      <c r="E677" s="3"/>
    </row>
    <row r="678" spans="2:5" x14ac:dyDescent="0.25">
      <c r="B678" s="2"/>
      <c r="C678" s="2"/>
      <c r="D678" s="8"/>
      <c r="E678" s="3"/>
    </row>
    <row r="679" spans="2:5" x14ac:dyDescent="0.25">
      <c r="B679" s="2"/>
      <c r="C679" s="2"/>
      <c r="D679" s="8"/>
      <c r="E679" s="3"/>
    </row>
    <row r="680" spans="2:5" x14ac:dyDescent="0.25">
      <c r="B680" s="2"/>
      <c r="C680" s="2"/>
      <c r="D680" s="8"/>
      <c r="E680" s="3"/>
    </row>
    <row r="681" spans="2:5" x14ac:dyDescent="0.25">
      <c r="B681" s="2"/>
      <c r="C681" s="2"/>
      <c r="D681" s="8"/>
      <c r="E681" s="3"/>
    </row>
    <row r="682" spans="2:5" x14ac:dyDescent="0.25">
      <c r="B682" s="2"/>
      <c r="C682" s="2"/>
      <c r="D682" s="8"/>
      <c r="E682" s="3"/>
    </row>
    <row r="683" spans="2:5" x14ac:dyDescent="0.25">
      <c r="B683" s="2"/>
      <c r="C683" s="2"/>
      <c r="D683" s="8"/>
      <c r="E683" s="3"/>
    </row>
    <row r="684" spans="2:5" x14ac:dyDescent="0.25">
      <c r="B684" s="2"/>
      <c r="C684" s="2"/>
      <c r="D684" s="8"/>
      <c r="E684" s="3"/>
    </row>
    <row r="685" spans="2:5" x14ac:dyDescent="0.25">
      <c r="B685" s="2"/>
      <c r="C685" s="2"/>
      <c r="D685" s="8"/>
      <c r="E685" s="3"/>
    </row>
    <row r="686" spans="2:5" x14ac:dyDescent="0.25">
      <c r="B686" s="2"/>
      <c r="C686" s="2"/>
      <c r="D686" s="8"/>
      <c r="E686" s="3"/>
    </row>
    <row r="687" spans="2:5" x14ac:dyDescent="0.25">
      <c r="B687" s="2"/>
      <c r="C687" s="2"/>
      <c r="D687" s="8"/>
      <c r="E687" s="3"/>
    </row>
    <row r="688" spans="2:5" x14ac:dyDescent="0.25">
      <c r="B688" s="2"/>
      <c r="C688" s="2"/>
      <c r="D688" s="8"/>
      <c r="E688" s="3"/>
    </row>
    <row r="689" spans="2:5" x14ac:dyDescent="0.25">
      <c r="B689" s="2"/>
      <c r="C689" s="2"/>
      <c r="D689" s="8"/>
      <c r="E689" s="3"/>
    </row>
    <row r="690" spans="2:5" x14ac:dyDescent="0.25">
      <c r="B690" s="2"/>
      <c r="C690" s="2"/>
      <c r="D690" s="8"/>
      <c r="E690" s="3"/>
    </row>
    <row r="691" spans="2:5" x14ac:dyDescent="0.25">
      <c r="B691" s="2"/>
      <c r="C691" s="2"/>
      <c r="D691" s="8"/>
      <c r="E691" s="3"/>
    </row>
    <row r="692" spans="2:5" x14ac:dyDescent="0.25">
      <c r="B692" s="2"/>
      <c r="C692" s="2"/>
      <c r="D692" s="8"/>
      <c r="E692" s="3"/>
    </row>
    <row r="693" spans="2:5" x14ac:dyDescent="0.25">
      <c r="B693" s="2"/>
      <c r="C693" s="2"/>
      <c r="D693" s="8"/>
      <c r="E693" s="3"/>
    </row>
    <row r="694" spans="2:5" x14ac:dyDescent="0.25">
      <c r="B694" s="2"/>
      <c r="C694" s="2"/>
      <c r="D694" s="8"/>
      <c r="E694" s="3"/>
    </row>
    <row r="695" spans="2:5" x14ac:dyDescent="0.25">
      <c r="B695" s="2"/>
      <c r="C695" s="2"/>
      <c r="D695" s="8"/>
      <c r="E695" s="3"/>
    </row>
    <row r="696" spans="2:5" x14ac:dyDescent="0.25">
      <c r="B696" s="2"/>
      <c r="C696" s="2"/>
      <c r="D696" s="8"/>
      <c r="E696" s="3"/>
    </row>
    <row r="697" spans="2:5" x14ac:dyDescent="0.25">
      <c r="B697" s="2"/>
      <c r="C697" s="2"/>
      <c r="D697" s="8"/>
      <c r="E697" s="3"/>
    </row>
    <row r="698" spans="2:5" x14ac:dyDescent="0.25">
      <c r="B698" s="2"/>
      <c r="C698" s="2"/>
      <c r="D698" s="8"/>
      <c r="E698" s="3"/>
    </row>
    <row r="699" spans="2:5" x14ac:dyDescent="0.25">
      <c r="B699" s="2"/>
      <c r="C699" s="2"/>
      <c r="D699" s="8"/>
      <c r="E699" s="3"/>
    </row>
    <row r="700" spans="2:5" x14ac:dyDescent="0.25">
      <c r="B700" s="2"/>
      <c r="C700" s="2"/>
      <c r="D700" s="8"/>
      <c r="E700" s="3"/>
    </row>
    <row r="701" spans="2:5" x14ac:dyDescent="0.25">
      <c r="B701" s="2"/>
      <c r="C701" s="2"/>
      <c r="D701" s="8"/>
      <c r="E701" s="3"/>
    </row>
    <row r="702" spans="2:5" x14ac:dyDescent="0.25">
      <c r="B702" s="2"/>
      <c r="C702" s="2"/>
      <c r="D702" s="8"/>
      <c r="E702" s="3"/>
    </row>
    <row r="703" spans="2:5" x14ac:dyDescent="0.25">
      <c r="B703" s="2"/>
      <c r="C703" s="2"/>
      <c r="D703" s="8"/>
      <c r="E703" s="3"/>
    </row>
    <row r="704" spans="2:5" x14ac:dyDescent="0.25">
      <c r="B704" s="2"/>
      <c r="C704" s="2"/>
      <c r="D704" s="8"/>
      <c r="E704" s="3"/>
    </row>
    <row r="705" spans="2:5" x14ac:dyDescent="0.25">
      <c r="B705" s="2"/>
      <c r="C705" s="2"/>
      <c r="D705" s="8"/>
      <c r="E705" s="3"/>
    </row>
    <row r="706" spans="2:5" x14ac:dyDescent="0.25">
      <c r="B706" s="2"/>
      <c r="C706" s="2"/>
      <c r="D706" s="8"/>
      <c r="E706" s="3"/>
    </row>
    <row r="707" spans="2:5" x14ac:dyDescent="0.25">
      <c r="B707" s="2"/>
      <c r="C707" s="2"/>
      <c r="D707" s="8"/>
      <c r="E707" s="3"/>
    </row>
    <row r="708" spans="2:5" x14ac:dyDescent="0.25">
      <c r="B708" s="2"/>
      <c r="C708" s="2"/>
      <c r="D708" s="8"/>
      <c r="E708" s="3"/>
    </row>
    <row r="709" spans="2:5" x14ac:dyDescent="0.25">
      <c r="B709" s="2"/>
      <c r="C709" s="2"/>
      <c r="D709" s="8"/>
      <c r="E709" s="3"/>
    </row>
    <row r="710" spans="2:5" x14ac:dyDescent="0.25">
      <c r="B710" s="2"/>
      <c r="C710" s="2"/>
      <c r="D710" s="8"/>
      <c r="E710" s="3"/>
    </row>
    <row r="711" spans="2:5" x14ac:dyDescent="0.25">
      <c r="B711" s="2"/>
      <c r="C711" s="2"/>
      <c r="D711" s="8"/>
      <c r="E711" s="3"/>
    </row>
    <row r="712" spans="2:5" x14ac:dyDescent="0.25">
      <c r="B712" s="2"/>
      <c r="C712" s="2"/>
      <c r="D712" s="8"/>
      <c r="E712" s="3"/>
    </row>
    <row r="713" spans="2:5" x14ac:dyDescent="0.25">
      <c r="B713" s="2"/>
      <c r="C713" s="2"/>
      <c r="D713" s="8"/>
      <c r="E713" s="3"/>
    </row>
    <row r="714" spans="2:5" x14ac:dyDescent="0.25">
      <c r="B714" s="2"/>
      <c r="C714" s="2"/>
      <c r="D714" s="8"/>
      <c r="E714" s="3"/>
    </row>
    <row r="715" spans="2:5" x14ac:dyDescent="0.25">
      <c r="B715" s="2"/>
      <c r="C715" s="2"/>
      <c r="D715" s="8"/>
      <c r="E715" s="3"/>
    </row>
    <row r="716" spans="2:5" x14ac:dyDescent="0.25">
      <c r="B716" s="2"/>
      <c r="C716" s="2"/>
      <c r="D716" s="8"/>
      <c r="E716" s="3"/>
    </row>
    <row r="717" spans="2:5" x14ac:dyDescent="0.25">
      <c r="B717" s="2"/>
      <c r="C717" s="2"/>
      <c r="D717" s="8"/>
      <c r="E717" s="3"/>
    </row>
    <row r="718" spans="2:5" x14ac:dyDescent="0.25">
      <c r="B718" s="2"/>
      <c r="C718" s="2"/>
      <c r="D718" s="8"/>
      <c r="E718" s="3"/>
    </row>
    <row r="719" spans="2:5" x14ac:dyDescent="0.25">
      <c r="B719" s="2"/>
      <c r="C719" s="2"/>
      <c r="D719" s="8"/>
      <c r="E719" s="3"/>
    </row>
    <row r="720" spans="2:5" x14ac:dyDescent="0.25">
      <c r="B720" s="2"/>
      <c r="C720" s="2"/>
      <c r="D720" s="8"/>
      <c r="E720" s="3"/>
    </row>
    <row r="721" spans="2:5" x14ac:dyDescent="0.25">
      <c r="B721" s="2"/>
      <c r="C721" s="2"/>
      <c r="D721" s="8"/>
      <c r="E721" s="3"/>
    </row>
    <row r="722" spans="2:5" x14ac:dyDescent="0.25">
      <c r="B722" s="2"/>
      <c r="C722" s="2"/>
      <c r="D722" s="8"/>
      <c r="E722" s="3"/>
    </row>
    <row r="723" spans="2:5" x14ac:dyDescent="0.25">
      <c r="B723" s="2"/>
      <c r="C723" s="2"/>
      <c r="D723" s="8"/>
      <c r="E723" s="3"/>
    </row>
    <row r="724" spans="2:5" x14ac:dyDescent="0.25">
      <c r="B724" s="2"/>
      <c r="C724" s="2"/>
      <c r="D724" s="8"/>
      <c r="E724" s="3"/>
    </row>
    <row r="725" spans="2:5" x14ac:dyDescent="0.25">
      <c r="B725" s="2"/>
      <c r="C725" s="2"/>
      <c r="D725" s="8"/>
      <c r="E725" s="3"/>
    </row>
    <row r="726" spans="2:5" x14ac:dyDescent="0.25">
      <c r="B726" s="2"/>
      <c r="C726" s="2"/>
      <c r="D726" s="8"/>
      <c r="E726" s="3"/>
    </row>
    <row r="727" spans="2:5" x14ac:dyDescent="0.25">
      <c r="B727" s="2"/>
      <c r="C727" s="2"/>
      <c r="D727" s="8"/>
      <c r="E727" s="3"/>
    </row>
    <row r="728" spans="2:5" x14ac:dyDescent="0.25">
      <c r="B728" s="2"/>
      <c r="C728" s="2"/>
      <c r="D728" s="8"/>
      <c r="E728" s="3"/>
    </row>
    <row r="729" spans="2:5" x14ac:dyDescent="0.25">
      <c r="B729" s="2"/>
      <c r="C729" s="2"/>
      <c r="D729" s="8"/>
      <c r="E729" s="3"/>
    </row>
    <row r="730" spans="2:5" x14ac:dyDescent="0.25">
      <c r="B730" s="2"/>
      <c r="C730" s="2"/>
      <c r="D730" s="8"/>
      <c r="E730" s="3"/>
    </row>
    <row r="731" spans="2:5" x14ac:dyDescent="0.25">
      <c r="B731" s="2"/>
      <c r="C731" s="2"/>
      <c r="D731" s="8"/>
      <c r="E731" s="3"/>
    </row>
    <row r="732" spans="2:5" x14ac:dyDescent="0.25">
      <c r="B732" s="2"/>
      <c r="C732" s="2"/>
      <c r="D732" s="8"/>
      <c r="E732" s="3"/>
    </row>
    <row r="733" spans="2:5" x14ac:dyDescent="0.25">
      <c r="B733" s="2"/>
      <c r="C733" s="2"/>
      <c r="D733" s="8"/>
      <c r="E733" s="3"/>
    </row>
    <row r="734" spans="2:5" x14ac:dyDescent="0.25">
      <c r="B734" s="2"/>
      <c r="C734" s="2"/>
      <c r="D734" s="8"/>
      <c r="E734" s="3"/>
    </row>
    <row r="735" spans="2:5" x14ac:dyDescent="0.25">
      <c r="B735" s="2"/>
      <c r="C735" s="2"/>
      <c r="D735" s="8"/>
      <c r="E735" s="3"/>
    </row>
    <row r="736" spans="2:5" x14ac:dyDescent="0.25">
      <c r="B736" s="2"/>
      <c r="C736" s="2"/>
      <c r="D736" s="8"/>
      <c r="E736" s="3"/>
    </row>
    <row r="737" spans="2:5" x14ac:dyDescent="0.25">
      <c r="B737" s="2"/>
      <c r="C737" s="2"/>
      <c r="D737" s="8"/>
      <c r="E737" s="3"/>
    </row>
    <row r="738" spans="2:5" x14ac:dyDescent="0.25">
      <c r="B738" s="2"/>
      <c r="C738" s="2"/>
      <c r="D738" s="8"/>
      <c r="E738" s="3"/>
    </row>
    <row r="739" spans="2:5" x14ac:dyDescent="0.25">
      <c r="B739" s="2"/>
      <c r="C739" s="2"/>
      <c r="D739" s="8"/>
      <c r="E739" s="3"/>
    </row>
    <row r="740" spans="2:5" x14ac:dyDescent="0.25">
      <c r="B740" s="2"/>
      <c r="C740" s="2"/>
      <c r="D740" s="8"/>
      <c r="E740" s="3"/>
    </row>
    <row r="741" spans="2:5" x14ac:dyDescent="0.25">
      <c r="B741" s="2"/>
      <c r="C741" s="2"/>
      <c r="D741" s="8"/>
      <c r="E741" s="3"/>
    </row>
    <row r="742" spans="2:5" x14ac:dyDescent="0.25">
      <c r="B742" s="2"/>
      <c r="C742" s="2"/>
      <c r="D742" s="8"/>
      <c r="E742" s="3"/>
    </row>
    <row r="743" spans="2:5" x14ac:dyDescent="0.25">
      <c r="B743" s="2"/>
      <c r="C743" s="2"/>
      <c r="D743" s="8"/>
      <c r="E743" s="3"/>
    </row>
    <row r="744" spans="2:5" x14ac:dyDescent="0.25">
      <c r="B744" s="2"/>
      <c r="C744" s="2"/>
      <c r="D744" s="8"/>
      <c r="E744" s="3"/>
    </row>
    <row r="745" spans="2:5" x14ac:dyDescent="0.25">
      <c r="B745" s="2"/>
      <c r="C745" s="2"/>
      <c r="D745" s="8"/>
      <c r="E745" s="3"/>
    </row>
    <row r="746" spans="2:5" x14ac:dyDescent="0.25">
      <c r="B746" s="2"/>
      <c r="C746" s="2"/>
      <c r="D746" s="8"/>
      <c r="E746" s="3"/>
    </row>
    <row r="747" spans="2:5" x14ac:dyDescent="0.25">
      <c r="B747" s="2"/>
      <c r="C747" s="2"/>
      <c r="D747" s="8"/>
      <c r="E747" s="3"/>
    </row>
    <row r="748" spans="2:5" x14ac:dyDescent="0.25">
      <c r="B748" s="2"/>
      <c r="C748" s="2"/>
      <c r="D748" s="8"/>
      <c r="E748" s="3"/>
    </row>
    <row r="749" spans="2:5" x14ac:dyDescent="0.25">
      <c r="B749" s="2"/>
      <c r="C749" s="2"/>
      <c r="D749" s="8"/>
      <c r="E749" s="3"/>
    </row>
    <row r="750" spans="2:5" x14ac:dyDescent="0.25">
      <c r="B750" s="2"/>
      <c r="C750" s="2"/>
      <c r="D750" s="8"/>
      <c r="E750" s="3"/>
    </row>
    <row r="751" spans="2:5" x14ac:dyDescent="0.25">
      <c r="B751" s="2"/>
      <c r="C751" s="2"/>
      <c r="D751" s="8"/>
      <c r="E751" s="3"/>
    </row>
    <row r="752" spans="2:5" x14ac:dyDescent="0.25">
      <c r="B752" s="2"/>
      <c r="C752" s="2"/>
      <c r="D752" s="8"/>
      <c r="E752" s="3"/>
    </row>
    <row r="753" spans="2:5" x14ac:dyDescent="0.25">
      <c r="B753" s="2"/>
      <c r="C753" s="2"/>
      <c r="D753" s="8"/>
      <c r="E753" s="3"/>
    </row>
    <row r="754" spans="2:5" x14ac:dyDescent="0.25">
      <c r="B754" s="2"/>
      <c r="C754" s="2"/>
      <c r="D754" s="8"/>
      <c r="E754" s="3"/>
    </row>
    <row r="755" spans="2:5" x14ac:dyDescent="0.25">
      <c r="B755" s="2"/>
      <c r="C755" s="2"/>
      <c r="D755" s="8"/>
      <c r="E755" s="3"/>
    </row>
    <row r="756" spans="2:5" x14ac:dyDescent="0.25">
      <c r="B756" s="2"/>
      <c r="C756" s="2"/>
      <c r="D756" s="8"/>
      <c r="E756" s="3"/>
    </row>
    <row r="757" spans="2:5" x14ac:dyDescent="0.25">
      <c r="B757" s="2"/>
      <c r="C757" s="2"/>
      <c r="D757" s="8"/>
      <c r="E757" s="3"/>
    </row>
    <row r="758" spans="2:5" x14ac:dyDescent="0.25">
      <c r="B758" s="2"/>
      <c r="C758" s="2"/>
      <c r="D758" s="8"/>
      <c r="E758" s="3"/>
    </row>
    <row r="759" spans="2:5" x14ac:dyDescent="0.25">
      <c r="B759" s="2"/>
      <c r="C759" s="2"/>
      <c r="D759" s="8"/>
      <c r="E759" s="3"/>
    </row>
    <row r="760" spans="2:5" x14ac:dyDescent="0.25">
      <c r="B760" s="2"/>
      <c r="C760" s="2"/>
      <c r="D760" s="8"/>
      <c r="E760" s="3"/>
    </row>
    <row r="761" spans="2:5" x14ac:dyDescent="0.25">
      <c r="B761" s="2"/>
      <c r="C761" s="2"/>
      <c r="D761" s="8"/>
      <c r="E761" s="3"/>
    </row>
    <row r="762" spans="2:5" x14ac:dyDescent="0.25">
      <c r="B762" s="2"/>
      <c r="C762" s="2"/>
      <c r="D762" s="8"/>
      <c r="E762" s="3"/>
    </row>
    <row r="763" spans="2:5" x14ac:dyDescent="0.25">
      <c r="B763" s="2"/>
      <c r="C763" s="2"/>
      <c r="D763" s="8"/>
      <c r="E763" s="3"/>
    </row>
    <row r="764" spans="2:5" x14ac:dyDescent="0.25">
      <c r="B764" s="2"/>
      <c r="C764" s="2"/>
      <c r="D764" s="8"/>
      <c r="E764" s="3"/>
    </row>
    <row r="765" spans="2:5" x14ac:dyDescent="0.25">
      <c r="B765" s="2"/>
      <c r="C765" s="2"/>
      <c r="D765" s="8"/>
      <c r="E765" s="3"/>
    </row>
    <row r="766" spans="2:5" x14ac:dyDescent="0.25">
      <c r="B766" s="2"/>
      <c r="C766" s="2"/>
      <c r="D766" s="8"/>
      <c r="E766" s="3"/>
    </row>
    <row r="767" spans="2:5" x14ac:dyDescent="0.25">
      <c r="B767" s="2"/>
      <c r="C767" s="2"/>
      <c r="D767" s="8"/>
      <c r="E767" s="3"/>
    </row>
    <row r="768" spans="2:5" x14ac:dyDescent="0.25">
      <c r="B768" s="2"/>
      <c r="C768" s="2"/>
      <c r="D768" s="8"/>
      <c r="E768" s="3"/>
    </row>
    <row r="769" spans="2:5" x14ac:dyDescent="0.25">
      <c r="B769" s="2"/>
      <c r="C769" s="2"/>
      <c r="D769" s="8"/>
      <c r="E769" s="3"/>
    </row>
    <row r="770" spans="2:5" x14ac:dyDescent="0.25">
      <c r="B770" s="2"/>
      <c r="C770" s="2"/>
      <c r="D770" s="8"/>
      <c r="E770" s="3"/>
    </row>
    <row r="771" spans="2:5" x14ac:dyDescent="0.25">
      <c r="B771" s="2"/>
      <c r="C771" s="2"/>
      <c r="D771" s="8"/>
      <c r="E771" s="3"/>
    </row>
    <row r="772" spans="2:5" x14ac:dyDescent="0.25">
      <c r="B772" s="2"/>
      <c r="C772" s="2"/>
      <c r="D772" s="8"/>
      <c r="E772" s="3"/>
    </row>
    <row r="773" spans="2:5" x14ac:dyDescent="0.25">
      <c r="B773" s="2"/>
      <c r="C773" s="2"/>
      <c r="D773" s="8"/>
      <c r="E773" s="3"/>
    </row>
    <row r="774" spans="2:5" x14ac:dyDescent="0.25">
      <c r="B774" s="2"/>
      <c r="C774" s="2"/>
      <c r="D774" s="8"/>
      <c r="E774" s="3"/>
    </row>
    <row r="775" spans="2:5" x14ac:dyDescent="0.25">
      <c r="B775" s="2"/>
      <c r="C775" s="2"/>
      <c r="D775" s="8"/>
      <c r="E775" s="3"/>
    </row>
    <row r="776" spans="2:5" x14ac:dyDescent="0.25">
      <c r="B776" s="2"/>
      <c r="C776" s="2"/>
      <c r="D776" s="8"/>
      <c r="E776" s="3"/>
    </row>
    <row r="777" spans="2:5" x14ac:dyDescent="0.25">
      <c r="B777" s="2"/>
      <c r="C777" s="2"/>
      <c r="D777" s="8"/>
      <c r="E777" s="3"/>
    </row>
    <row r="778" spans="2:5" x14ac:dyDescent="0.25">
      <c r="B778" s="2"/>
      <c r="C778" s="2"/>
      <c r="D778" s="8"/>
      <c r="E778" s="3"/>
    </row>
    <row r="779" spans="2:5" x14ac:dyDescent="0.25">
      <c r="B779" s="2"/>
      <c r="C779" s="2"/>
      <c r="D779" s="8"/>
      <c r="E779" s="3"/>
    </row>
    <row r="780" spans="2:5" x14ac:dyDescent="0.25">
      <c r="B780" s="2"/>
      <c r="C780" s="2"/>
      <c r="D780" s="8"/>
      <c r="E780" s="3"/>
    </row>
    <row r="781" spans="2:5" x14ac:dyDescent="0.25">
      <c r="B781" s="2"/>
      <c r="C781" s="2"/>
      <c r="D781" s="8"/>
      <c r="E781" s="3"/>
    </row>
    <row r="782" spans="2:5" x14ac:dyDescent="0.25">
      <c r="B782" s="2"/>
      <c r="C782" s="2"/>
      <c r="D782" s="8"/>
      <c r="E782" s="3"/>
    </row>
    <row r="783" spans="2:5" x14ac:dyDescent="0.25">
      <c r="B783" s="2"/>
      <c r="C783" s="2"/>
      <c r="D783" s="8"/>
      <c r="E783" s="3"/>
    </row>
    <row r="784" spans="2:5" x14ac:dyDescent="0.25">
      <c r="B784" s="2"/>
      <c r="C784" s="2"/>
      <c r="D784" s="8"/>
      <c r="E784" s="3"/>
    </row>
    <row r="785" spans="2:5" x14ac:dyDescent="0.25">
      <c r="B785" s="2"/>
      <c r="C785" s="2"/>
      <c r="D785" s="8"/>
      <c r="E785" s="3"/>
    </row>
    <row r="786" spans="2:5" x14ac:dyDescent="0.25">
      <c r="B786" s="2"/>
      <c r="C786" s="2"/>
      <c r="D786" s="8"/>
      <c r="E786" s="3"/>
    </row>
    <row r="787" spans="2:5" x14ac:dyDescent="0.25">
      <c r="B787" s="2"/>
      <c r="C787" s="2"/>
      <c r="D787" s="8"/>
      <c r="E787" s="3"/>
    </row>
    <row r="788" spans="2:5" x14ac:dyDescent="0.25">
      <c r="B788" s="2"/>
      <c r="C788" s="2"/>
      <c r="D788" s="8"/>
      <c r="E788" s="3"/>
    </row>
    <row r="789" spans="2:5" x14ac:dyDescent="0.25">
      <c r="B789" s="2"/>
      <c r="C789" s="2"/>
      <c r="D789" s="8"/>
      <c r="E789" s="3"/>
    </row>
    <row r="790" spans="2:5" x14ac:dyDescent="0.25">
      <c r="B790" s="2"/>
      <c r="C790" s="2"/>
      <c r="D790" s="8"/>
      <c r="E790" s="3"/>
    </row>
    <row r="791" spans="2:5" x14ac:dyDescent="0.25">
      <c r="B791" s="2"/>
      <c r="C791" s="2"/>
      <c r="D791" s="8"/>
      <c r="E791" s="3"/>
    </row>
    <row r="792" spans="2:5" x14ac:dyDescent="0.25">
      <c r="B792" s="2"/>
      <c r="C792" s="2"/>
      <c r="D792" s="8"/>
      <c r="E792" s="3"/>
    </row>
    <row r="793" spans="2:5" x14ac:dyDescent="0.25">
      <c r="B793" s="2"/>
      <c r="C793" s="2"/>
      <c r="D793" s="8"/>
      <c r="E793" s="3"/>
    </row>
    <row r="794" spans="2:5" x14ac:dyDescent="0.25">
      <c r="B794" s="2"/>
      <c r="C794" s="2"/>
      <c r="D794" s="8"/>
      <c r="E794" s="3"/>
    </row>
    <row r="795" spans="2:5" x14ac:dyDescent="0.25">
      <c r="B795" s="2"/>
      <c r="C795" s="2"/>
      <c r="D795" s="8"/>
      <c r="E795" s="3"/>
    </row>
    <row r="796" spans="2:5" x14ac:dyDescent="0.25">
      <c r="B796" s="2"/>
      <c r="C796" s="2"/>
      <c r="D796" s="8"/>
      <c r="E796" s="3"/>
    </row>
    <row r="797" spans="2:5" x14ac:dyDescent="0.25">
      <c r="B797" s="2"/>
      <c r="C797" s="2"/>
      <c r="D797" s="8"/>
      <c r="E797" s="3"/>
    </row>
    <row r="798" spans="2:5" x14ac:dyDescent="0.25">
      <c r="B798" s="2"/>
      <c r="C798" s="2"/>
      <c r="D798" s="8"/>
      <c r="E798" s="3"/>
    </row>
    <row r="799" spans="2:5" x14ac:dyDescent="0.25">
      <c r="B799" s="2"/>
      <c r="C799" s="2"/>
      <c r="D799" s="8"/>
      <c r="E799" s="3"/>
    </row>
    <row r="800" spans="2:5" x14ac:dyDescent="0.25">
      <c r="B800" s="2"/>
      <c r="C800" s="2"/>
      <c r="D800" s="8"/>
      <c r="E800" s="3"/>
    </row>
    <row r="801" spans="2:5" x14ac:dyDescent="0.25">
      <c r="B801" s="2"/>
      <c r="C801" s="2"/>
      <c r="D801" s="8"/>
      <c r="E801" s="3"/>
    </row>
    <row r="802" spans="2:5" x14ac:dyDescent="0.25">
      <c r="B802" s="2"/>
      <c r="C802" s="2"/>
      <c r="D802" s="8"/>
      <c r="E802" s="3"/>
    </row>
    <row r="803" spans="2:5" x14ac:dyDescent="0.25">
      <c r="B803" s="2"/>
      <c r="C803" s="2"/>
      <c r="D803" s="8"/>
      <c r="E803" s="3"/>
    </row>
    <row r="804" spans="2:5" x14ac:dyDescent="0.25">
      <c r="B804" s="2"/>
      <c r="C804" s="2"/>
      <c r="D804" s="8"/>
      <c r="E804" s="3"/>
    </row>
    <row r="805" spans="2:5" x14ac:dyDescent="0.25">
      <c r="B805" s="2"/>
      <c r="C805" s="2"/>
      <c r="D805" s="8"/>
      <c r="E805" s="3"/>
    </row>
    <row r="806" spans="2:5" x14ac:dyDescent="0.25">
      <c r="B806" s="2"/>
      <c r="C806" s="2"/>
      <c r="D806" s="8"/>
      <c r="E806" s="3"/>
    </row>
    <row r="807" spans="2:5" x14ac:dyDescent="0.25">
      <c r="B807" s="2"/>
      <c r="C807" s="2"/>
      <c r="D807" s="8"/>
      <c r="E807" s="3"/>
    </row>
    <row r="808" spans="2:5" x14ac:dyDescent="0.25">
      <c r="B808" s="2"/>
      <c r="C808" s="2"/>
      <c r="D808" s="8"/>
      <c r="E808" s="3"/>
    </row>
    <row r="809" spans="2:5" x14ac:dyDescent="0.25">
      <c r="B809" s="2"/>
      <c r="C809" s="2"/>
      <c r="D809" s="8"/>
      <c r="E809" s="3"/>
    </row>
    <row r="810" spans="2:5" x14ac:dyDescent="0.25">
      <c r="B810" s="2"/>
      <c r="C810" s="2"/>
      <c r="D810" s="8"/>
      <c r="E810" s="3"/>
    </row>
    <row r="811" spans="2:5" x14ac:dyDescent="0.25">
      <c r="B811" s="2"/>
      <c r="C811" s="2"/>
      <c r="D811" s="8"/>
      <c r="E811" s="3"/>
    </row>
    <row r="812" spans="2:5" x14ac:dyDescent="0.25">
      <c r="B812" s="2"/>
      <c r="C812" s="2"/>
      <c r="D812" s="8"/>
      <c r="E812" s="3"/>
    </row>
    <row r="813" spans="2:5" x14ac:dyDescent="0.25">
      <c r="B813" s="2"/>
      <c r="C813" s="2"/>
      <c r="D813" s="8"/>
      <c r="E813" s="3"/>
    </row>
    <row r="814" spans="2:5" x14ac:dyDescent="0.25">
      <c r="B814" s="2"/>
      <c r="C814" s="2"/>
      <c r="D814" s="8"/>
      <c r="E814" s="3"/>
    </row>
    <row r="815" spans="2:5" x14ac:dyDescent="0.25">
      <c r="B815" s="2"/>
      <c r="C815" s="2"/>
      <c r="D815" s="8"/>
      <c r="E815" s="3"/>
    </row>
    <row r="816" spans="2:5" x14ac:dyDescent="0.25">
      <c r="B816" s="2"/>
      <c r="C816" s="2"/>
      <c r="D816" s="8"/>
      <c r="E816" s="3"/>
    </row>
    <row r="817" spans="2:5" x14ac:dyDescent="0.25">
      <c r="B817" s="2"/>
      <c r="C817" s="2"/>
      <c r="D817" s="8"/>
      <c r="E817" s="3"/>
    </row>
    <row r="818" spans="2:5" x14ac:dyDescent="0.25">
      <c r="B818" s="2"/>
      <c r="C818" s="2"/>
      <c r="D818" s="8"/>
      <c r="E818" s="3"/>
    </row>
    <row r="819" spans="2:5" x14ac:dyDescent="0.25">
      <c r="B819" s="2"/>
      <c r="C819" s="2"/>
      <c r="D819" s="8"/>
      <c r="E819" s="3"/>
    </row>
    <row r="820" spans="2:5" x14ac:dyDescent="0.25">
      <c r="B820" s="2"/>
      <c r="C820" s="2"/>
      <c r="D820" s="8"/>
      <c r="E820" s="3"/>
    </row>
    <row r="821" spans="2:5" x14ac:dyDescent="0.25">
      <c r="B821" s="2"/>
      <c r="C821" s="2"/>
      <c r="D821" s="8"/>
      <c r="E821" s="3"/>
    </row>
    <row r="822" spans="2:5" x14ac:dyDescent="0.25">
      <c r="B822" s="2"/>
      <c r="C822" s="2"/>
      <c r="D822" s="8"/>
      <c r="E822" s="3"/>
    </row>
    <row r="823" spans="2:5" x14ac:dyDescent="0.25">
      <c r="B823" s="2"/>
      <c r="C823" s="2"/>
      <c r="D823" s="8"/>
      <c r="E823" s="3"/>
    </row>
    <row r="824" spans="2:5" x14ac:dyDescent="0.25">
      <c r="B824" s="2"/>
      <c r="C824" s="2"/>
      <c r="D824" s="8"/>
      <c r="E824" s="3"/>
    </row>
    <row r="825" spans="2:5" x14ac:dyDescent="0.25">
      <c r="B825" s="2"/>
      <c r="C825" s="2"/>
      <c r="D825" s="8"/>
      <c r="E825" s="3"/>
    </row>
    <row r="826" spans="2:5" x14ac:dyDescent="0.25">
      <c r="B826" s="2"/>
      <c r="C826" s="2"/>
      <c r="D826" s="8"/>
      <c r="E826" s="3"/>
    </row>
    <row r="827" spans="2:5" x14ac:dyDescent="0.25">
      <c r="B827" s="2"/>
      <c r="C827" s="2"/>
      <c r="D827" s="8"/>
      <c r="E827" s="3"/>
    </row>
    <row r="828" spans="2:5" x14ac:dyDescent="0.25">
      <c r="B828" s="2"/>
      <c r="C828" s="2"/>
      <c r="D828" s="8"/>
      <c r="E828" s="3"/>
    </row>
    <row r="829" spans="2:5" x14ac:dyDescent="0.25">
      <c r="B829" s="2"/>
      <c r="C829" s="2"/>
      <c r="D829" s="8"/>
      <c r="E829" s="3"/>
    </row>
    <row r="830" spans="2:5" x14ac:dyDescent="0.25">
      <c r="B830" s="2"/>
      <c r="C830" s="2"/>
      <c r="D830" s="8"/>
      <c r="E830" s="3"/>
    </row>
    <row r="831" spans="2:5" x14ac:dyDescent="0.25">
      <c r="B831" s="2"/>
      <c r="C831" s="2"/>
      <c r="D831" s="8"/>
      <c r="E831" s="3"/>
    </row>
    <row r="832" spans="2:5" x14ac:dyDescent="0.25">
      <c r="B832" s="2"/>
      <c r="C832" s="2"/>
      <c r="D832" s="8"/>
      <c r="E832" s="3"/>
    </row>
    <row r="833" spans="2:5" x14ac:dyDescent="0.25">
      <c r="B833" s="2"/>
      <c r="C833" s="2"/>
      <c r="D833" s="8"/>
      <c r="E833" s="3"/>
    </row>
    <row r="834" spans="2:5" x14ac:dyDescent="0.25">
      <c r="B834" s="2"/>
      <c r="C834" s="2"/>
      <c r="D834" s="8"/>
      <c r="E834" s="3"/>
    </row>
    <row r="835" spans="2:5" x14ac:dyDescent="0.25">
      <c r="B835" s="2"/>
      <c r="C835" s="2"/>
      <c r="D835" s="8"/>
      <c r="E835" s="3"/>
    </row>
    <row r="836" spans="2:5" x14ac:dyDescent="0.25">
      <c r="B836" s="2"/>
      <c r="C836" s="2"/>
      <c r="D836" s="8"/>
      <c r="E836" s="3"/>
    </row>
    <row r="837" spans="2:5" x14ac:dyDescent="0.25">
      <c r="B837" s="2"/>
      <c r="C837" s="2"/>
      <c r="D837" s="8"/>
      <c r="E837" s="3"/>
    </row>
    <row r="838" spans="2:5" x14ac:dyDescent="0.25">
      <c r="B838" s="2"/>
      <c r="C838" s="2"/>
      <c r="D838" s="8"/>
      <c r="E838" s="3"/>
    </row>
    <row r="839" spans="2:5" x14ac:dyDescent="0.25">
      <c r="B839" s="2"/>
      <c r="C839" s="2"/>
      <c r="D839" s="8"/>
      <c r="E839" s="3"/>
    </row>
    <row r="840" spans="2:5" x14ac:dyDescent="0.25">
      <c r="B840" s="2"/>
      <c r="C840" s="2"/>
      <c r="D840" s="8"/>
      <c r="E840" s="3"/>
    </row>
    <row r="841" spans="2:5" x14ac:dyDescent="0.25">
      <c r="B841" s="2"/>
      <c r="C841" s="2"/>
      <c r="D841" s="8"/>
      <c r="E841" s="3"/>
    </row>
    <row r="842" spans="2:5" x14ac:dyDescent="0.25">
      <c r="B842" s="2"/>
      <c r="C842" s="2"/>
      <c r="D842" s="8"/>
      <c r="E842" s="3"/>
    </row>
    <row r="843" spans="2:5" x14ac:dyDescent="0.25">
      <c r="B843" s="2"/>
      <c r="C843" s="2"/>
      <c r="D843" s="8"/>
      <c r="E843" s="3"/>
    </row>
    <row r="844" spans="2:5" x14ac:dyDescent="0.25">
      <c r="B844" s="2"/>
      <c r="C844" s="2"/>
      <c r="D844" s="8"/>
      <c r="E844" s="3"/>
    </row>
    <row r="845" spans="2:5" x14ac:dyDescent="0.25">
      <c r="B845" s="2"/>
      <c r="C845" s="2"/>
      <c r="D845" s="8"/>
      <c r="E845" s="3"/>
    </row>
    <row r="846" spans="2:5" x14ac:dyDescent="0.25">
      <c r="B846" s="2"/>
      <c r="C846" s="2"/>
      <c r="D846" s="8"/>
      <c r="E846" s="3"/>
    </row>
    <row r="847" spans="2:5" x14ac:dyDescent="0.25">
      <c r="B847" s="2"/>
      <c r="C847" s="2"/>
      <c r="D847" s="8"/>
      <c r="E847" s="3"/>
    </row>
    <row r="848" spans="2:5" x14ac:dyDescent="0.25">
      <c r="B848" s="2"/>
      <c r="C848" s="2"/>
      <c r="D848" s="8"/>
      <c r="E848" s="3"/>
    </row>
    <row r="849" spans="2:5" x14ac:dyDescent="0.25">
      <c r="B849" s="2"/>
      <c r="C849" s="2"/>
      <c r="D849" s="8"/>
      <c r="E849" s="3"/>
    </row>
    <row r="850" spans="2:5" x14ac:dyDescent="0.25">
      <c r="B850" s="2"/>
      <c r="C850" s="2"/>
      <c r="D850" s="8"/>
      <c r="E850" s="3"/>
    </row>
    <row r="851" spans="2:5" x14ac:dyDescent="0.25">
      <c r="B851" s="2"/>
      <c r="C851" s="2"/>
      <c r="D851" s="8"/>
      <c r="E851" s="3"/>
    </row>
    <row r="852" spans="2:5" x14ac:dyDescent="0.25">
      <c r="B852" s="2"/>
      <c r="C852" s="2"/>
      <c r="D852" s="8"/>
      <c r="E852" s="3"/>
    </row>
    <row r="853" spans="2:5" x14ac:dyDescent="0.25">
      <c r="B853" s="2"/>
      <c r="C853" s="2"/>
      <c r="D853" s="8"/>
      <c r="E853" s="3"/>
    </row>
    <row r="854" spans="2:5" x14ac:dyDescent="0.25">
      <c r="B854" s="2"/>
      <c r="C854" s="2"/>
      <c r="D854" s="8"/>
      <c r="E854" s="3"/>
    </row>
    <row r="855" spans="2:5" x14ac:dyDescent="0.25">
      <c r="B855" s="2"/>
      <c r="C855" s="2"/>
      <c r="D855" s="8"/>
      <c r="E855" s="3"/>
    </row>
    <row r="856" spans="2:5" x14ac:dyDescent="0.25">
      <c r="B856" s="2"/>
      <c r="C856" s="2"/>
      <c r="D856" s="8"/>
      <c r="E856" s="3"/>
    </row>
    <row r="857" spans="2:5" x14ac:dyDescent="0.25">
      <c r="B857" s="2"/>
      <c r="C857" s="2"/>
      <c r="D857" s="8"/>
      <c r="E857" s="3"/>
    </row>
    <row r="858" spans="2:5" x14ac:dyDescent="0.25">
      <c r="B858" s="2"/>
      <c r="C858" s="2"/>
      <c r="D858" s="8"/>
      <c r="E858" s="3"/>
    </row>
    <row r="859" spans="2:5" x14ac:dyDescent="0.25">
      <c r="B859" s="2"/>
      <c r="C859" s="2"/>
      <c r="D859" s="8"/>
      <c r="E859" s="3"/>
    </row>
    <row r="860" spans="2:5" x14ac:dyDescent="0.25">
      <c r="B860" s="2"/>
      <c r="C860" s="2"/>
      <c r="D860" s="8"/>
      <c r="E860" s="3"/>
    </row>
    <row r="861" spans="2:5" x14ac:dyDescent="0.25">
      <c r="B861" s="2"/>
      <c r="C861" s="2"/>
      <c r="D861" s="8"/>
      <c r="E861" s="3"/>
    </row>
    <row r="862" spans="2:5" x14ac:dyDescent="0.25">
      <c r="B862" s="2"/>
      <c r="C862" s="2"/>
      <c r="D862" s="8"/>
      <c r="E862" s="3"/>
    </row>
    <row r="863" spans="2:5" x14ac:dyDescent="0.25">
      <c r="B863" s="2"/>
      <c r="C863" s="2"/>
      <c r="D863" s="8"/>
      <c r="E863" s="3"/>
    </row>
    <row r="864" spans="2:5" x14ac:dyDescent="0.25">
      <c r="B864" s="2"/>
      <c r="C864" s="2"/>
      <c r="D864" s="8"/>
      <c r="E864" s="3"/>
    </row>
    <row r="865" spans="2:5" x14ac:dyDescent="0.25">
      <c r="B865" s="2"/>
      <c r="C865" s="2"/>
      <c r="D865" s="8"/>
      <c r="E865" s="3"/>
    </row>
    <row r="866" spans="2:5" x14ac:dyDescent="0.25">
      <c r="B866" s="2"/>
      <c r="C866" s="2"/>
      <c r="D866" s="8"/>
      <c r="E866" s="3"/>
    </row>
    <row r="867" spans="2:5" x14ac:dyDescent="0.25">
      <c r="B867" s="2"/>
      <c r="C867" s="2"/>
      <c r="D867" s="8"/>
      <c r="E867" s="3"/>
    </row>
    <row r="868" spans="2:5" x14ac:dyDescent="0.25">
      <c r="B868" s="2"/>
      <c r="C868" s="2"/>
      <c r="D868" s="8"/>
      <c r="E868" s="3"/>
    </row>
    <row r="869" spans="2:5" x14ac:dyDescent="0.25">
      <c r="B869" s="2"/>
      <c r="C869" s="2"/>
      <c r="D869" s="8"/>
      <c r="E869" s="3"/>
    </row>
    <row r="870" spans="2:5" x14ac:dyDescent="0.25">
      <c r="B870" s="2"/>
      <c r="C870" s="2"/>
      <c r="D870" s="8"/>
      <c r="E870" s="3"/>
    </row>
    <row r="871" spans="2:5" x14ac:dyDescent="0.25">
      <c r="B871" s="2"/>
      <c r="C871" s="2"/>
      <c r="D871" s="8"/>
      <c r="E871" s="3"/>
    </row>
    <row r="872" spans="2:5" x14ac:dyDescent="0.25">
      <c r="B872" s="2"/>
      <c r="C872" s="2"/>
      <c r="D872" s="8"/>
      <c r="E872" s="3"/>
    </row>
    <row r="873" spans="2:5" x14ac:dyDescent="0.25">
      <c r="B873" s="2"/>
      <c r="C873" s="2"/>
      <c r="D873" s="8"/>
      <c r="E873" s="3"/>
    </row>
    <row r="874" spans="2:5" x14ac:dyDescent="0.25">
      <c r="B874" s="2"/>
      <c r="C874" s="2"/>
      <c r="D874" s="8"/>
      <c r="E874" s="3"/>
    </row>
    <row r="875" spans="2:5" x14ac:dyDescent="0.25">
      <c r="B875" s="2"/>
      <c r="C875" s="2"/>
      <c r="D875" s="8"/>
      <c r="E875" s="3"/>
    </row>
    <row r="876" spans="2:5" x14ac:dyDescent="0.25">
      <c r="B876" s="2"/>
      <c r="C876" s="2"/>
      <c r="D876" s="8"/>
      <c r="E876" s="3"/>
    </row>
    <row r="877" spans="2:5" x14ac:dyDescent="0.25">
      <c r="B877" s="2"/>
      <c r="C877" s="2"/>
      <c r="D877" s="8"/>
      <c r="E877" s="3"/>
    </row>
    <row r="878" spans="2:5" x14ac:dyDescent="0.25">
      <c r="B878" s="2"/>
      <c r="C878" s="2"/>
      <c r="D878" s="8"/>
      <c r="E878" s="3"/>
    </row>
    <row r="879" spans="2:5" x14ac:dyDescent="0.25">
      <c r="B879" s="2"/>
      <c r="C879" s="2"/>
      <c r="D879" s="8"/>
      <c r="E879" s="3"/>
    </row>
    <row r="880" spans="2:5" x14ac:dyDescent="0.25">
      <c r="B880" s="2"/>
      <c r="C880" s="2"/>
      <c r="D880" s="8"/>
      <c r="E880" s="3"/>
    </row>
    <row r="881" spans="2:5" x14ac:dyDescent="0.25">
      <c r="B881" s="2"/>
      <c r="C881" s="2"/>
      <c r="D881" s="8"/>
      <c r="E881" s="3"/>
    </row>
    <row r="882" spans="2:5" x14ac:dyDescent="0.25">
      <c r="B882" s="2"/>
      <c r="C882" s="2"/>
      <c r="D882" s="8"/>
      <c r="E882" s="3"/>
    </row>
    <row r="883" spans="2:5" x14ac:dyDescent="0.25">
      <c r="B883" s="2"/>
      <c r="C883" s="2"/>
      <c r="D883" s="8"/>
      <c r="E883" s="3"/>
    </row>
    <row r="884" spans="2:5" x14ac:dyDescent="0.25">
      <c r="B884" s="2"/>
      <c r="C884" s="2"/>
      <c r="D884" s="8"/>
      <c r="E884" s="3"/>
    </row>
    <row r="885" spans="2:5" x14ac:dyDescent="0.25">
      <c r="B885" s="2"/>
      <c r="C885" s="2"/>
      <c r="D885" s="8"/>
      <c r="E885" s="3"/>
    </row>
    <row r="886" spans="2:5" x14ac:dyDescent="0.25">
      <c r="B886" s="2"/>
      <c r="C886" s="2"/>
      <c r="D886" s="8"/>
      <c r="E886" s="3"/>
    </row>
    <row r="887" spans="2:5" x14ac:dyDescent="0.25">
      <c r="B887" s="2"/>
      <c r="C887" s="2"/>
      <c r="D887" s="8"/>
      <c r="E887" s="3"/>
    </row>
    <row r="888" spans="2:5" x14ac:dyDescent="0.25">
      <c r="B888" s="2"/>
      <c r="C888" s="2"/>
      <c r="D888" s="8"/>
      <c r="E888" s="3"/>
    </row>
    <row r="889" spans="2:5" x14ac:dyDescent="0.25">
      <c r="B889" s="2"/>
      <c r="C889" s="2"/>
      <c r="D889" s="8"/>
      <c r="E889" s="3"/>
    </row>
    <row r="890" spans="2:5" x14ac:dyDescent="0.25">
      <c r="B890" s="2"/>
      <c r="C890" s="2"/>
      <c r="D890" s="8"/>
      <c r="E890" s="3"/>
    </row>
    <row r="891" spans="2:5" x14ac:dyDescent="0.25">
      <c r="B891" s="2"/>
      <c r="C891" s="2"/>
      <c r="D891" s="8"/>
      <c r="E891" s="3"/>
    </row>
    <row r="892" spans="2:5" x14ac:dyDescent="0.25">
      <c r="B892" s="2"/>
      <c r="C892" s="2"/>
      <c r="D892" s="8"/>
      <c r="E892" s="3"/>
    </row>
    <row r="893" spans="2:5" x14ac:dyDescent="0.25">
      <c r="B893" s="2"/>
      <c r="C893" s="2"/>
      <c r="D893" s="8"/>
      <c r="E893" s="3"/>
    </row>
    <row r="894" spans="2:5" x14ac:dyDescent="0.25">
      <c r="B894" s="2"/>
      <c r="C894" s="2"/>
      <c r="D894" s="8"/>
      <c r="E894" s="3"/>
    </row>
    <row r="895" spans="2:5" x14ac:dyDescent="0.25">
      <c r="B895" s="2"/>
      <c r="C895" s="2"/>
      <c r="D895" s="8"/>
      <c r="E895" s="3"/>
    </row>
    <row r="896" spans="2:5" x14ac:dyDescent="0.25">
      <c r="B896" s="2"/>
      <c r="C896" s="2"/>
      <c r="D896" s="8"/>
      <c r="E896" s="3"/>
    </row>
    <row r="897" spans="2:5" x14ac:dyDescent="0.25">
      <c r="B897" s="2"/>
      <c r="C897" s="2"/>
      <c r="D897" s="8"/>
      <c r="E897" s="3"/>
    </row>
    <row r="898" spans="2:5" x14ac:dyDescent="0.25">
      <c r="B898" s="2"/>
      <c r="C898" s="2"/>
      <c r="D898" s="8"/>
      <c r="E898" s="3"/>
    </row>
    <row r="899" spans="2:5" x14ac:dyDescent="0.25">
      <c r="B899" s="2"/>
      <c r="C899" s="2"/>
      <c r="D899" s="8"/>
      <c r="E899" s="3"/>
    </row>
    <row r="900" spans="2:5" x14ac:dyDescent="0.25">
      <c r="B900" s="2"/>
      <c r="C900" s="2"/>
      <c r="D900" s="8"/>
      <c r="E900" s="3"/>
    </row>
    <row r="901" spans="2:5" x14ac:dyDescent="0.25">
      <c r="B901" s="2"/>
      <c r="C901" s="2"/>
      <c r="D901" s="8"/>
      <c r="E901" s="3"/>
    </row>
    <row r="902" spans="2:5" x14ac:dyDescent="0.25">
      <c r="B902" s="2"/>
      <c r="C902" s="2"/>
      <c r="D902" s="8"/>
      <c r="E902" s="3"/>
    </row>
    <row r="903" spans="2:5" x14ac:dyDescent="0.25">
      <c r="B903" s="2"/>
      <c r="C903" s="2"/>
      <c r="D903" s="8"/>
      <c r="E903" s="3"/>
    </row>
    <row r="904" spans="2:5" x14ac:dyDescent="0.25">
      <c r="B904" s="2"/>
      <c r="C904" s="2"/>
      <c r="D904" s="8"/>
      <c r="E904" s="3"/>
    </row>
    <row r="905" spans="2:5" x14ac:dyDescent="0.25">
      <c r="B905" s="2"/>
      <c r="C905" s="2"/>
      <c r="D905" s="8"/>
      <c r="E905" s="3"/>
    </row>
    <row r="906" spans="2:5" x14ac:dyDescent="0.25">
      <c r="B906" s="2"/>
      <c r="C906" s="2"/>
      <c r="D906" s="8"/>
      <c r="E906" s="3"/>
    </row>
    <row r="907" spans="2:5" x14ac:dyDescent="0.25">
      <c r="B907" s="2"/>
      <c r="C907" s="2"/>
      <c r="D907" s="8"/>
      <c r="E907" s="3"/>
    </row>
    <row r="908" spans="2:5" x14ac:dyDescent="0.25">
      <c r="B908" s="2"/>
      <c r="C908" s="2"/>
      <c r="D908" s="8"/>
      <c r="E908" s="3"/>
    </row>
    <row r="909" spans="2:5" x14ac:dyDescent="0.25">
      <c r="B909" s="2"/>
      <c r="C909" s="2"/>
      <c r="D909" s="8"/>
      <c r="E909" s="3"/>
    </row>
    <row r="910" spans="2:5" x14ac:dyDescent="0.25">
      <c r="B910" s="2"/>
      <c r="C910" s="2"/>
      <c r="D910" s="8"/>
      <c r="E910" s="3"/>
    </row>
    <row r="911" spans="2:5" x14ac:dyDescent="0.25">
      <c r="B911" s="2"/>
      <c r="C911" s="2"/>
      <c r="D911" s="8"/>
      <c r="E911" s="3"/>
    </row>
    <row r="912" spans="2:5" x14ac:dyDescent="0.25">
      <c r="B912" s="2"/>
      <c r="C912" s="2"/>
      <c r="D912" s="8"/>
      <c r="E912" s="3"/>
    </row>
    <row r="913" spans="2:5" x14ac:dyDescent="0.25">
      <c r="B913" s="2"/>
      <c r="C913" s="2"/>
      <c r="D913" s="8"/>
      <c r="E913" s="3"/>
    </row>
    <row r="914" spans="2:5" x14ac:dyDescent="0.25">
      <c r="B914" s="2"/>
      <c r="C914" s="2"/>
      <c r="D914" s="8"/>
      <c r="E914" s="3"/>
    </row>
    <row r="915" spans="2:5" x14ac:dyDescent="0.25">
      <c r="B915" s="2"/>
      <c r="C915" s="2"/>
      <c r="D915" s="8"/>
      <c r="E915" s="3"/>
    </row>
    <row r="916" spans="2:5" x14ac:dyDescent="0.25">
      <c r="B916" s="2"/>
      <c r="C916" s="2"/>
      <c r="D916" s="8"/>
      <c r="E916" s="3"/>
    </row>
    <row r="917" spans="2:5" x14ac:dyDescent="0.25">
      <c r="B917" s="2"/>
      <c r="C917" s="2"/>
      <c r="D917" s="8"/>
      <c r="E917" s="3"/>
    </row>
    <row r="918" spans="2:5" x14ac:dyDescent="0.25">
      <c r="B918" s="2"/>
      <c r="C918" s="2"/>
      <c r="D918" s="8"/>
      <c r="E918" s="3"/>
    </row>
    <row r="919" spans="2:5" x14ac:dyDescent="0.25">
      <c r="B919" s="2"/>
      <c r="C919" s="2"/>
      <c r="D919" s="8"/>
      <c r="E919" s="3"/>
    </row>
    <row r="920" spans="2:5" x14ac:dyDescent="0.25">
      <c r="B920" s="2"/>
      <c r="C920" s="2"/>
      <c r="D920" s="8"/>
      <c r="E920" s="3"/>
    </row>
    <row r="921" spans="2:5" x14ac:dyDescent="0.25">
      <c r="B921" s="2"/>
      <c r="C921" s="2"/>
      <c r="D921" s="8"/>
      <c r="E921" s="3"/>
    </row>
    <row r="922" spans="2:5" x14ac:dyDescent="0.25">
      <c r="B922" s="2"/>
      <c r="C922" s="2"/>
      <c r="D922" s="8"/>
      <c r="E922" s="3"/>
    </row>
    <row r="923" spans="2:5" x14ac:dyDescent="0.25">
      <c r="B923" s="2"/>
      <c r="C923" s="2"/>
      <c r="D923" s="8"/>
      <c r="E923" s="3"/>
    </row>
    <row r="924" spans="2:5" x14ac:dyDescent="0.25">
      <c r="B924" s="2"/>
      <c r="C924" s="2"/>
      <c r="D924" s="8"/>
      <c r="E924" s="3"/>
    </row>
    <row r="925" spans="2:5" x14ac:dyDescent="0.25">
      <c r="B925" s="2"/>
      <c r="C925" s="2"/>
      <c r="D925" s="8"/>
      <c r="E925" s="3"/>
    </row>
    <row r="926" spans="2:5" x14ac:dyDescent="0.25">
      <c r="B926" s="2"/>
      <c r="C926" s="2"/>
      <c r="D926" s="8"/>
      <c r="E926" s="3"/>
    </row>
    <row r="927" spans="2:5" x14ac:dyDescent="0.25">
      <c r="B927" s="2"/>
      <c r="C927" s="2"/>
      <c r="D927" s="8"/>
      <c r="E927" s="3"/>
    </row>
    <row r="928" spans="2:5" x14ac:dyDescent="0.25">
      <c r="B928" s="2"/>
      <c r="C928" s="2"/>
      <c r="D928" s="8"/>
      <c r="E928" s="3"/>
    </row>
    <row r="929" spans="2:5" x14ac:dyDescent="0.25">
      <c r="B929" s="2"/>
      <c r="C929" s="2"/>
      <c r="D929" s="8"/>
      <c r="E929" s="3"/>
    </row>
    <row r="930" spans="2:5" x14ac:dyDescent="0.25">
      <c r="B930" s="2"/>
      <c r="C930" s="2"/>
      <c r="D930" s="8"/>
      <c r="E930" s="3"/>
    </row>
    <row r="931" spans="2:5" x14ac:dyDescent="0.25">
      <c r="B931" s="2"/>
      <c r="C931" s="2"/>
      <c r="D931" s="8"/>
      <c r="E931" s="3"/>
    </row>
    <row r="932" spans="2:5" x14ac:dyDescent="0.25">
      <c r="B932" s="2"/>
      <c r="C932" s="2"/>
      <c r="D932" s="8"/>
      <c r="E932" s="3"/>
    </row>
    <row r="933" spans="2:5" x14ac:dyDescent="0.25">
      <c r="B933" s="2"/>
      <c r="C933" s="2"/>
      <c r="D933" s="8"/>
      <c r="E933" s="3"/>
    </row>
    <row r="934" spans="2:5" x14ac:dyDescent="0.25">
      <c r="B934" s="2"/>
      <c r="C934" s="2"/>
      <c r="D934" s="8"/>
      <c r="E934" s="3"/>
    </row>
    <row r="935" spans="2:5" x14ac:dyDescent="0.25">
      <c r="B935" s="2"/>
      <c r="C935" s="2"/>
      <c r="D935" s="8"/>
      <c r="E935" s="3"/>
    </row>
    <row r="936" spans="2:5" x14ac:dyDescent="0.25">
      <c r="B936" s="2"/>
      <c r="C936" s="2"/>
      <c r="D936" s="8"/>
      <c r="E936" s="3"/>
    </row>
    <row r="937" spans="2:5" x14ac:dyDescent="0.25">
      <c r="B937" s="2"/>
      <c r="C937" s="2"/>
      <c r="D937" s="8"/>
      <c r="E937" s="3"/>
    </row>
    <row r="938" spans="2:5" x14ac:dyDescent="0.25">
      <c r="B938" s="2"/>
      <c r="C938" s="2"/>
      <c r="D938" s="8"/>
      <c r="E938" s="3"/>
    </row>
    <row r="939" spans="2:5" x14ac:dyDescent="0.25">
      <c r="B939" s="2"/>
      <c r="C939" s="2"/>
      <c r="D939" s="8"/>
      <c r="E939" s="3"/>
    </row>
    <row r="940" spans="2:5" x14ac:dyDescent="0.25">
      <c r="B940" s="2"/>
      <c r="C940" s="2"/>
      <c r="D940" s="8"/>
      <c r="E940" s="3"/>
    </row>
    <row r="941" spans="2:5" x14ac:dyDescent="0.25">
      <c r="B941" s="2"/>
      <c r="C941" s="2"/>
      <c r="D941" s="8"/>
      <c r="E941" s="3"/>
    </row>
    <row r="942" spans="2:5" x14ac:dyDescent="0.25">
      <c r="B942" s="2"/>
      <c r="C942" s="2"/>
      <c r="D942" s="8"/>
      <c r="E942" s="3"/>
    </row>
    <row r="943" spans="2:5" x14ac:dyDescent="0.25">
      <c r="B943" s="2"/>
      <c r="C943" s="2"/>
      <c r="D943" s="8"/>
      <c r="E943" s="3"/>
    </row>
    <row r="944" spans="2:5" x14ac:dyDescent="0.25">
      <c r="B944" s="2"/>
      <c r="C944" s="2"/>
      <c r="D944" s="8"/>
      <c r="E944" s="3"/>
    </row>
    <row r="945" spans="2:5" x14ac:dyDescent="0.25">
      <c r="B945" s="2"/>
      <c r="C945" s="2"/>
      <c r="D945" s="8"/>
      <c r="E945" s="3"/>
    </row>
    <row r="946" spans="2:5" x14ac:dyDescent="0.25">
      <c r="B946" s="2"/>
      <c r="C946" s="2"/>
      <c r="D946" s="8"/>
      <c r="E946" s="3"/>
    </row>
    <row r="947" spans="2:5" x14ac:dyDescent="0.25">
      <c r="B947" s="2"/>
      <c r="C947" s="2"/>
      <c r="D947" s="8"/>
      <c r="E947" s="3"/>
    </row>
    <row r="948" spans="2:5" x14ac:dyDescent="0.25">
      <c r="B948" s="2"/>
      <c r="C948" s="2"/>
      <c r="D948" s="8"/>
      <c r="E948" s="3"/>
    </row>
    <row r="949" spans="2:5" x14ac:dyDescent="0.25">
      <c r="B949" s="2"/>
      <c r="C949" s="2"/>
      <c r="D949" s="8"/>
      <c r="E949" s="3"/>
    </row>
    <row r="950" spans="2:5" x14ac:dyDescent="0.25">
      <c r="B950" s="2"/>
      <c r="C950" s="2"/>
      <c r="D950" s="8"/>
      <c r="E950" s="3"/>
    </row>
    <row r="951" spans="2:5" x14ac:dyDescent="0.25">
      <c r="B951" s="2"/>
      <c r="C951" s="2"/>
      <c r="D951" s="8"/>
      <c r="E951" s="3"/>
    </row>
    <row r="952" spans="2:5" x14ac:dyDescent="0.25">
      <c r="B952" s="2"/>
      <c r="C952" s="2"/>
      <c r="D952" s="8"/>
      <c r="E952" s="3"/>
    </row>
    <row r="953" spans="2:5" x14ac:dyDescent="0.25">
      <c r="B953" s="2"/>
      <c r="C953" s="2"/>
      <c r="D953" s="8"/>
      <c r="E953" s="3"/>
    </row>
    <row r="954" spans="2:5" x14ac:dyDescent="0.25">
      <c r="B954" s="2"/>
      <c r="C954" s="2"/>
      <c r="D954" s="8"/>
      <c r="E954" s="3"/>
    </row>
    <row r="955" spans="2:5" x14ac:dyDescent="0.25">
      <c r="B955" s="2"/>
      <c r="C955" s="2"/>
      <c r="D955" s="8"/>
      <c r="E955" s="3"/>
    </row>
    <row r="956" spans="2:5" x14ac:dyDescent="0.25">
      <c r="B956" s="2"/>
      <c r="C956" s="2"/>
      <c r="D956" s="8"/>
      <c r="E956" s="3"/>
    </row>
    <row r="957" spans="2:5" x14ac:dyDescent="0.25">
      <c r="B957" s="2"/>
      <c r="C957" s="2"/>
      <c r="D957" s="8"/>
      <c r="E957" s="3"/>
    </row>
    <row r="958" spans="2:5" x14ac:dyDescent="0.25">
      <c r="B958" s="2"/>
      <c r="C958" s="2"/>
      <c r="D958" s="8"/>
      <c r="E958" s="3"/>
    </row>
    <row r="959" spans="2:5" x14ac:dyDescent="0.25">
      <c r="B959" s="2"/>
      <c r="C959" s="2"/>
      <c r="D959" s="8"/>
      <c r="E959" s="3"/>
    </row>
    <row r="960" spans="2:5" x14ac:dyDescent="0.25">
      <c r="B960" s="2"/>
      <c r="C960" s="2"/>
      <c r="D960" s="8"/>
      <c r="E960" s="3"/>
    </row>
    <row r="961" spans="2:5" x14ac:dyDescent="0.25">
      <c r="B961" s="2"/>
      <c r="C961" s="2"/>
      <c r="D961" s="8"/>
      <c r="E961" s="3"/>
    </row>
    <row r="962" spans="2:5" x14ac:dyDescent="0.25">
      <c r="B962" s="2"/>
      <c r="C962" s="2"/>
      <c r="D962" s="8"/>
      <c r="E962" s="3"/>
    </row>
    <row r="963" spans="2:5" x14ac:dyDescent="0.25">
      <c r="B963" s="2"/>
      <c r="C963" s="2"/>
      <c r="D963" s="8"/>
      <c r="E963" s="3"/>
    </row>
    <row r="964" spans="2:5" x14ac:dyDescent="0.25">
      <c r="B964" s="2"/>
      <c r="C964" s="2"/>
      <c r="D964" s="8"/>
      <c r="E964" s="3"/>
    </row>
    <row r="965" spans="2:5" x14ac:dyDescent="0.25">
      <c r="B965" s="2"/>
      <c r="C965" s="2"/>
      <c r="D965" s="8"/>
      <c r="E965" s="3"/>
    </row>
    <row r="966" spans="2:5" x14ac:dyDescent="0.25">
      <c r="B966" s="2"/>
      <c r="C966" s="2"/>
      <c r="D966" s="8"/>
      <c r="E966" s="3"/>
    </row>
    <row r="967" spans="2:5" x14ac:dyDescent="0.25">
      <c r="B967" s="2"/>
      <c r="C967" s="2"/>
      <c r="D967" s="8"/>
      <c r="E967" s="3"/>
    </row>
    <row r="968" spans="2:5" x14ac:dyDescent="0.25">
      <c r="B968" s="2"/>
      <c r="C968" s="2"/>
      <c r="D968" s="8"/>
      <c r="E968" s="3"/>
    </row>
    <row r="969" spans="2:5" x14ac:dyDescent="0.25">
      <c r="B969" s="2"/>
      <c r="C969" s="2"/>
      <c r="D969" s="8"/>
      <c r="E969" s="3"/>
    </row>
    <row r="970" spans="2:5" x14ac:dyDescent="0.25">
      <c r="B970" s="2"/>
      <c r="C970" s="2"/>
      <c r="D970" s="8"/>
      <c r="E970" s="3"/>
    </row>
    <row r="971" spans="2:5" x14ac:dyDescent="0.25">
      <c r="B971" s="2"/>
      <c r="C971" s="2"/>
      <c r="D971" s="8"/>
      <c r="E971" s="3"/>
    </row>
    <row r="972" spans="2:5" x14ac:dyDescent="0.25">
      <c r="B972" s="2"/>
      <c r="C972" s="2"/>
      <c r="D972" s="8"/>
      <c r="E972" s="3"/>
    </row>
    <row r="973" spans="2:5" x14ac:dyDescent="0.25">
      <c r="B973" s="2"/>
      <c r="C973" s="2"/>
      <c r="D973" s="8"/>
      <c r="E973" s="3"/>
    </row>
    <row r="974" spans="2:5" x14ac:dyDescent="0.25">
      <c r="B974" s="2"/>
      <c r="C974" s="2"/>
      <c r="D974" s="8"/>
      <c r="E974" s="3"/>
    </row>
    <row r="975" spans="2:5" x14ac:dyDescent="0.25">
      <c r="B975" s="2"/>
      <c r="C975" s="2"/>
      <c r="D975" s="8"/>
      <c r="E975" s="3"/>
    </row>
    <row r="976" spans="2:5" x14ac:dyDescent="0.25">
      <c r="B976" s="2"/>
      <c r="C976" s="2"/>
      <c r="D976" s="8"/>
      <c r="E976" s="3"/>
    </row>
    <row r="977" spans="2:5" x14ac:dyDescent="0.25">
      <c r="B977" s="2"/>
      <c r="C977" s="2"/>
      <c r="D977" s="8"/>
      <c r="E977" s="3"/>
    </row>
    <row r="978" spans="2:5" x14ac:dyDescent="0.25">
      <c r="B978" s="2"/>
      <c r="C978" s="2"/>
      <c r="D978" s="8"/>
      <c r="E978" s="3"/>
    </row>
    <row r="979" spans="2:5" x14ac:dyDescent="0.25">
      <c r="B979" s="2"/>
      <c r="C979" s="2"/>
      <c r="D979" s="8"/>
      <c r="E979" s="3"/>
    </row>
    <row r="980" spans="2:5" x14ac:dyDescent="0.25">
      <c r="B980" s="2"/>
      <c r="C980" s="2"/>
      <c r="D980" s="8"/>
      <c r="E980" s="3"/>
    </row>
    <row r="981" spans="2:5" x14ac:dyDescent="0.25">
      <c r="B981" s="2"/>
      <c r="C981" s="2"/>
      <c r="D981" s="8"/>
      <c r="E981" s="3"/>
    </row>
    <row r="982" spans="2:5" x14ac:dyDescent="0.25">
      <c r="B982" s="2"/>
      <c r="C982" s="2"/>
      <c r="D982" s="8"/>
      <c r="E982" s="3"/>
    </row>
    <row r="983" spans="2:5" x14ac:dyDescent="0.25">
      <c r="B983" s="2"/>
      <c r="C983" s="2"/>
      <c r="D983" s="8"/>
      <c r="E983" s="3"/>
    </row>
    <row r="984" spans="2:5" x14ac:dyDescent="0.25">
      <c r="B984" s="2"/>
      <c r="C984" s="2"/>
      <c r="D984" s="8"/>
      <c r="E984" s="3"/>
    </row>
    <row r="985" spans="2:5" x14ac:dyDescent="0.25">
      <c r="B985" s="2"/>
      <c r="C985" s="2"/>
      <c r="D985" s="8"/>
      <c r="E985" s="3"/>
    </row>
    <row r="986" spans="2:5" x14ac:dyDescent="0.25">
      <c r="B986" s="2"/>
      <c r="C986" s="2"/>
      <c r="D986" s="8"/>
      <c r="E986" s="3"/>
    </row>
    <row r="987" spans="2:5" x14ac:dyDescent="0.25">
      <c r="B987" s="2"/>
      <c r="C987" s="2"/>
      <c r="D987" s="8"/>
      <c r="E987" s="3"/>
    </row>
    <row r="988" spans="2:5" x14ac:dyDescent="0.25">
      <c r="B988" s="2"/>
      <c r="C988" s="2"/>
      <c r="D988" s="8"/>
      <c r="E988" s="3"/>
    </row>
    <row r="989" spans="2:5" x14ac:dyDescent="0.25">
      <c r="B989" s="2"/>
      <c r="C989" s="2"/>
      <c r="D989" s="8"/>
      <c r="E989" s="3"/>
    </row>
    <row r="990" spans="2:5" x14ac:dyDescent="0.25">
      <c r="B990" s="2"/>
      <c r="C990" s="2"/>
      <c r="D990" s="8"/>
      <c r="E990" s="3"/>
    </row>
    <row r="991" spans="2:5" x14ac:dyDescent="0.25">
      <c r="B991" s="2"/>
      <c r="C991" s="2"/>
      <c r="D991" s="8"/>
      <c r="E991" s="3"/>
    </row>
    <row r="992" spans="2:5" x14ac:dyDescent="0.25">
      <c r="B992" s="2"/>
      <c r="C992" s="2"/>
      <c r="D992" s="8"/>
      <c r="E992" s="3"/>
    </row>
    <row r="993" spans="2:5" x14ac:dyDescent="0.25">
      <c r="B993" s="2"/>
      <c r="C993" s="2"/>
      <c r="D993" s="8"/>
      <c r="E993" s="3"/>
    </row>
    <row r="994" spans="2:5" x14ac:dyDescent="0.25">
      <c r="B994" s="2"/>
      <c r="C994" s="2"/>
      <c r="D994" s="8"/>
      <c r="E994" s="3"/>
    </row>
    <row r="995" spans="2:5" x14ac:dyDescent="0.25">
      <c r="B995" s="2"/>
      <c r="C995" s="2"/>
      <c r="D995" s="8"/>
      <c r="E995" s="3"/>
    </row>
    <row r="996" spans="2:5" x14ac:dyDescent="0.25">
      <c r="B996" s="2"/>
      <c r="C996" s="2"/>
      <c r="D996" s="8"/>
      <c r="E996" s="3"/>
    </row>
    <row r="997" spans="2:5" x14ac:dyDescent="0.25">
      <c r="B997" s="2"/>
      <c r="C997" s="2"/>
      <c r="D997" s="8"/>
      <c r="E997" s="3"/>
    </row>
    <row r="998" spans="2:5" x14ac:dyDescent="0.25">
      <c r="B998" s="2"/>
      <c r="C998" s="2"/>
      <c r="D998" s="8"/>
      <c r="E998" s="3"/>
    </row>
    <row r="999" spans="2:5" x14ac:dyDescent="0.25">
      <c r="B999" s="2"/>
      <c r="C999" s="2"/>
      <c r="D999" s="8"/>
      <c r="E999" s="3"/>
    </row>
    <row r="1000" spans="2:5" x14ac:dyDescent="0.25">
      <c r="B1000" s="2"/>
      <c r="C1000" s="2"/>
      <c r="D1000" s="8"/>
      <c r="E1000" s="3"/>
    </row>
    <row r="1001" spans="2:5" x14ac:dyDescent="0.25">
      <c r="B1001" s="2"/>
      <c r="C1001" s="2"/>
      <c r="D1001" s="8"/>
      <c r="E1001" s="3"/>
    </row>
    <row r="1002" spans="2:5" x14ac:dyDescent="0.25">
      <c r="B1002" s="2"/>
      <c r="C1002" s="2"/>
      <c r="D1002" s="8"/>
      <c r="E1002" s="3"/>
    </row>
    <row r="1003" spans="2:5" x14ac:dyDescent="0.25">
      <c r="B1003" s="2"/>
      <c r="C1003" s="2"/>
      <c r="D1003" s="8"/>
      <c r="E1003" s="3"/>
    </row>
    <row r="1004" spans="2:5" x14ac:dyDescent="0.25">
      <c r="B1004" s="2"/>
      <c r="C1004" s="2"/>
      <c r="D1004" s="8"/>
      <c r="E1004" s="3"/>
    </row>
    <row r="1005" spans="2:5" x14ac:dyDescent="0.25">
      <c r="B1005" s="2"/>
      <c r="C1005" s="2"/>
      <c r="D1005" s="8"/>
      <c r="E1005" s="3"/>
    </row>
    <row r="1006" spans="2:5" x14ac:dyDescent="0.25">
      <c r="B1006" s="2"/>
      <c r="C1006" s="2"/>
      <c r="D1006" s="8"/>
      <c r="E1006" s="3"/>
    </row>
    <row r="1007" spans="2:5" x14ac:dyDescent="0.25">
      <c r="B1007" s="2"/>
      <c r="C1007" s="2"/>
      <c r="D1007" s="8"/>
      <c r="E1007" s="3"/>
    </row>
    <row r="1008" spans="2:5" x14ac:dyDescent="0.25">
      <c r="B1008" s="2"/>
      <c r="C1008" s="2"/>
      <c r="D1008" s="8"/>
      <c r="E1008" s="3"/>
    </row>
    <row r="1009" spans="2:5" x14ac:dyDescent="0.25">
      <c r="B1009" s="2"/>
      <c r="C1009" s="2"/>
      <c r="D1009" s="8"/>
      <c r="E1009" s="3"/>
    </row>
    <row r="1010" spans="2:5" x14ac:dyDescent="0.25">
      <c r="B1010" s="2"/>
      <c r="C1010" s="2"/>
      <c r="D1010" s="8"/>
      <c r="E1010" s="3"/>
    </row>
    <row r="1011" spans="2:5" x14ac:dyDescent="0.25">
      <c r="B1011" s="2"/>
      <c r="C1011" s="2"/>
      <c r="D1011" s="8"/>
      <c r="E1011" s="3"/>
    </row>
    <row r="1012" spans="2:5" x14ac:dyDescent="0.25">
      <c r="B1012" s="2"/>
      <c r="C1012" s="2"/>
      <c r="D1012" s="8"/>
      <c r="E1012" s="3"/>
    </row>
    <row r="1013" spans="2:5" x14ac:dyDescent="0.25">
      <c r="B1013" s="2"/>
      <c r="C1013" s="2"/>
      <c r="D1013" s="8"/>
      <c r="E1013" s="3"/>
    </row>
    <row r="1014" spans="2:5" x14ac:dyDescent="0.25">
      <c r="B1014" s="2"/>
      <c r="C1014" s="2"/>
      <c r="D1014" s="8"/>
      <c r="E1014" s="3"/>
    </row>
    <row r="1015" spans="2:5" x14ac:dyDescent="0.25">
      <c r="B1015" s="2"/>
      <c r="C1015" s="2"/>
      <c r="D1015" s="8"/>
      <c r="E1015" s="3"/>
    </row>
    <row r="1016" spans="2:5" x14ac:dyDescent="0.25">
      <c r="B1016" s="2"/>
      <c r="C1016" s="2"/>
      <c r="D1016" s="8"/>
      <c r="E1016" s="3"/>
    </row>
    <row r="1017" spans="2:5" x14ac:dyDescent="0.25">
      <c r="B1017" s="2"/>
      <c r="C1017" s="2"/>
      <c r="D1017" s="8"/>
      <c r="E1017" s="3"/>
    </row>
    <row r="1018" spans="2:5" x14ac:dyDescent="0.25">
      <c r="B1018" s="2"/>
      <c r="C1018" s="2"/>
      <c r="D1018" s="8"/>
      <c r="E1018" s="3"/>
    </row>
    <row r="1019" spans="2:5" x14ac:dyDescent="0.25">
      <c r="B1019" s="2"/>
      <c r="C1019" s="2"/>
      <c r="D1019" s="8"/>
      <c r="E1019" s="3"/>
    </row>
    <row r="1020" spans="2:5" x14ac:dyDescent="0.25">
      <c r="B1020" s="2"/>
      <c r="C1020" s="2"/>
      <c r="D1020" s="8"/>
      <c r="E1020" s="3"/>
    </row>
    <row r="1021" spans="2:5" x14ac:dyDescent="0.25">
      <c r="B1021" s="2"/>
      <c r="C1021" s="2"/>
      <c r="D1021" s="8"/>
      <c r="E1021" s="3"/>
    </row>
    <row r="1022" spans="2:5" x14ac:dyDescent="0.25">
      <c r="B1022" s="2"/>
      <c r="C1022" s="2"/>
      <c r="D1022" s="8"/>
      <c r="E1022" s="3"/>
    </row>
    <row r="1023" spans="2:5" x14ac:dyDescent="0.25">
      <c r="B1023" s="2"/>
      <c r="C1023" s="2"/>
      <c r="D1023" s="8"/>
      <c r="E1023" s="3"/>
    </row>
    <row r="1024" spans="2:5" x14ac:dyDescent="0.25">
      <c r="B1024" s="2"/>
      <c r="C1024" s="2"/>
      <c r="D1024" s="8"/>
      <c r="E1024" s="3"/>
    </row>
  </sheetData>
  <mergeCells count="1">
    <mergeCell ref="B22:E22"/>
  </mergeCells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T201"/>
  <sheetViews>
    <sheetView workbookViewId="0"/>
  </sheetViews>
  <sheetFormatPr defaultRowHeight="15" x14ac:dyDescent="0.25"/>
  <cols>
    <col min="1" max="1" width="9.140625" style="11"/>
    <col min="2" max="2" width="18.5703125" style="11" bestFit="1" customWidth="1"/>
    <col min="3" max="4" width="13.42578125" style="33" customWidth="1"/>
    <col min="5" max="5" width="9.140625" style="11"/>
    <col min="6" max="6" width="12.140625" style="11" bestFit="1" customWidth="1"/>
    <col min="7" max="7" width="20.140625" style="15" customWidth="1"/>
    <col min="8" max="8" width="1.7109375" style="11" customWidth="1"/>
    <col min="9" max="9" width="19.28515625" style="11" customWidth="1"/>
    <col min="10" max="10" width="25.85546875" style="11" bestFit="1" customWidth="1"/>
    <col min="11" max="11" width="25.85546875" style="11" customWidth="1"/>
    <col min="12" max="12" width="15" style="2" bestFit="1" customWidth="1"/>
    <col min="13" max="13" width="14.42578125" style="2" bestFit="1" customWidth="1"/>
    <col min="14" max="14" width="17.85546875" style="11" bestFit="1" customWidth="1"/>
    <col min="15" max="15" width="15.42578125" style="11" bestFit="1" customWidth="1"/>
    <col min="16" max="16" width="9.140625" style="11"/>
    <col min="17" max="17" width="10.7109375" style="11" bestFit="1" customWidth="1"/>
    <col min="18" max="18" width="15.7109375" style="11" bestFit="1" customWidth="1"/>
    <col min="19" max="19" width="18.140625" style="11" bestFit="1" customWidth="1"/>
    <col min="20" max="20" width="15" style="11" bestFit="1" customWidth="1"/>
    <col min="21" max="16384" width="9.140625" style="11"/>
  </cols>
  <sheetData>
    <row r="4" spans="2:20" x14ac:dyDescent="0.25">
      <c r="B4" s="24" t="s">
        <v>22</v>
      </c>
    </row>
    <row r="5" spans="2:20" x14ac:dyDescent="0.25">
      <c r="G5" s="18" t="s">
        <v>25</v>
      </c>
      <c r="H5" s="28"/>
      <c r="I5" s="28"/>
      <c r="J5" s="18" t="s">
        <v>26</v>
      </c>
      <c r="L5" s="76" t="s">
        <v>41</v>
      </c>
      <c r="M5" s="76"/>
      <c r="N5" s="76"/>
      <c r="O5" s="76"/>
      <c r="Q5" s="77" t="s">
        <v>42</v>
      </c>
      <c r="R5" s="77"/>
      <c r="S5" s="77"/>
      <c r="T5" s="77"/>
    </row>
    <row r="6" spans="2:20" x14ac:dyDescent="0.25">
      <c r="C6" s="34" t="s">
        <v>0</v>
      </c>
      <c r="D6" s="34" t="s">
        <v>1</v>
      </c>
      <c r="E6" s="28"/>
      <c r="F6" s="19" t="s">
        <v>10</v>
      </c>
      <c r="G6" s="38">
        <v>0.63253016174446064</v>
      </c>
      <c r="H6" s="19"/>
      <c r="I6" s="39" t="s">
        <v>27</v>
      </c>
      <c r="J6" s="16">
        <f>C7*G6+C8*G7</f>
        <v>0.14692771693508949</v>
      </c>
      <c r="K6" s="28"/>
      <c r="L6" s="70" t="s">
        <v>38</v>
      </c>
      <c r="M6" s="70" t="s">
        <v>39</v>
      </c>
      <c r="N6" s="17" t="s">
        <v>6</v>
      </c>
      <c r="O6" s="17" t="s">
        <v>35</v>
      </c>
      <c r="P6" s="73"/>
      <c r="Q6" s="26" t="s">
        <v>36</v>
      </c>
      <c r="R6" s="26" t="s">
        <v>37</v>
      </c>
      <c r="S6" s="72" t="s">
        <v>1</v>
      </c>
      <c r="T6" s="72" t="s">
        <v>40</v>
      </c>
    </row>
    <row r="7" spans="2:20" x14ac:dyDescent="0.25">
      <c r="B7" s="4" t="s">
        <v>2</v>
      </c>
      <c r="C7" s="44">
        <f>'Efficient Frontier'!C7</f>
        <v>0.18</v>
      </c>
      <c r="D7" s="44">
        <f>'Efficient Frontier'!D7</f>
        <v>0.1</v>
      </c>
      <c r="E7" s="28"/>
      <c r="F7" s="19" t="s">
        <v>11</v>
      </c>
      <c r="G7" s="31">
        <v>0.36746986467873993</v>
      </c>
      <c r="H7" s="38"/>
      <c r="I7" s="40" t="s">
        <v>1</v>
      </c>
      <c r="J7" s="41">
        <f>SQRT((D7^2)*(G6^2)+(D8^2)*(G7^2)+2*C12*D7*D8*G6*G7)</f>
        <v>7.1027548707761817E-2</v>
      </c>
      <c r="L7" s="7">
        <v>0</v>
      </c>
      <c r="M7" s="7">
        <f>1-L7</f>
        <v>1</v>
      </c>
      <c r="N7" s="41">
        <f>SQRT(($D$7^2)*(L7^2)+($D$8^2)*(M7^2)+2*$C$12*$D$7*$D$8*L7*M7)</f>
        <v>0.06</v>
      </c>
      <c r="O7" s="41">
        <f>L7*$C$7+M7*$C$8</f>
        <v>0.09</v>
      </c>
      <c r="P7" s="28"/>
      <c r="Q7" s="33">
        <v>1</v>
      </c>
      <c r="R7" s="15">
        <f>1-Q7</f>
        <v>0</v>
      </c>
      <c r="S7" s="69">
        <f>$J$7*R7</f>
        <v>0</v>
      </c>
      <c r="T7" s="55">
        <f>Q7*$C$10+R7*$J$6</f>
        <v>0.05</v>
      </c>
    </row>
    <row r="8" spans="2:20" x14ac:dyDescent="0.25">
      <c r="B8" s="4" t="s">
        <v>3</v>
      </c>
      <c r="C8" s="45">
        <f>'Efficient Frontier'!C8</f>
        <v>0.09</v>
      </c>
      <c r="D8" s="45">
        <f>'Efficient Frontier'!D8</f>
        <v>0.06</v>
      </c>
      <c r="E8" s="28"/>
      <c r="F8" s="4"/>
      <c r="H8" s="31"/>
      <c r="I8" s="31"/>
      <c r="J8" s="31"/>
      <c r="K8" s="31"/>
      <c r="L8" s="7">
        <v>0.01</v>
      </c>
      <c r="M8" s="7">
        <f>1-L8</f>
        <v>0.99</v>
      </c>
      <c r="N8" s="41">
        <f>SQRT(($D$7^2)*(L8^2)+($D$8^2)*(M8^2)+2*$C$12*$D$7*$D$8*L8*M8)</f>
        <v>5.9608053147204867E-2</v>
      </c>
      <c r="O8" s="41">
        <f t="shared" ref="O8:O71" si="0">L8*$C$7+M8*$C$8</f>
        <v>9.0899999999999995E-2</v>
      </c>
      <c r="P8" s="28"/>
      <c r="Q8" s="33">
        <v>0.99</v>
      </c>
      <c r="R8" s="15">
        <f>1-Q8</f>
        <v>1.0000000000000009E-2</v>
      </c>
      <c r="S8" s="69">
        <f>$J$7*R8</f>
        <v>7.1027548707761881E-4</v>
      </c>
      <c r="T8" s="55">
        <f t="shared" ref="T8:T71" si="1">Q8*$C$10+R8*$J$6</f>
        <v>5.0969277169350902E-2</v>
      </c>
    </row>
    <row r="9" spans="2:20" x14ac:dyDescent="0.25">
      <c r="E9" s="28"/>
      <c r="F9" s="19" t="s">
        <v>28</v>
      </c>
      <c r="G9" s="31">
        <f>SUM(G6:G7)</f>
        <v>1.0000000264232005</v>
      </c>
      <c r="H9" s="31"/>
      <c r="I9" s="42" t="s">
        <v>29</v>
      </c>
      <c r="J9" s="71">
        <f>(J6-C10)/J7</f>
        <v>1.3646496141080726</v>
      </c>
      <c r="K9" s="31"/>
      <c r="L9" s="7">
        <v>0.02</v>
      </c>
      <c r="M9" s="7">
        <f t="shared" ref="M9:M71" si="2">1-L9</f>
        <v>0.98</v>
      </c>
      <c r="N9" s="41">
        <f t="shared" ref="N9:N72" si="3">SQRT(($D$7^2)*(L9^2)+($D$8^2)*(M9^2)+2*$C$12*$D$7*$D$8*L9*M9)</f>
        <v>5.9232423553320861E-2</v>
      </c>
      <c r="O9" s="41">
        <f t="shared" si="0"/>
        <v>9.1800000000000007E-2</v>
      </c>
      <c r="P9" s="28"/>
      <c r="Q9" s="33">
        <v>0.98</v>
      </c>
      <c r="R9" s="15">
        <f t="shared" ref="R9:R71" si="4">1-Q9</f>
        <v>2.0000000000000018E-2</v>
      </c>
      <c r="S9" s="69">
        <f t="shared" ref="S9:S72" si="5">$J$7*R9</f>
        <v>1.4205509741552376E-3</v>
      </c>
      <c r="T9" s="55">
        <f t="shared" si="1"/>
        <v>5.1938554338701794E-2</v>
      </c>
    </row>
    <row r="10" spans="2:20" x14ac:dyDescent="0.25">
      <c r="B10" s="4" t="s">
        <v>24</v>
      </c>
      <c r="C10" s="36">
        <f>'Capital Allocation Line'!C8</f>
        <v>0.05</v>
      </c>
      <c r="E10" s="28"/>
      <c r="F10" s="28"/>
      <c r="G10" s="31"/>
      <c r="H10" s="31"/>
      <c r="I10" s="31"/>
      <c r="J10" s="31"/>
      <c r="K10" s="31"/>
      <c r="L10" s="7">
        <v>0.03</v>
      </c>
      <c r="M10" s="7">
        <f t="shared" si="2"/>
        <v>0.97</v>
      </c>
      <c r="N10" s="41">
        <f t="shared" si="3"/>
        <v>5.8873423545773178E-2</v>
      </c>
      <c r="O10" s="41">
        <f t="shared" si="0"/>
        <v>9.2699999999999991E-2</v>
      </c>
      <c r="P10" s="28"/>
      <c r="Q10" s="33">
        <v>0.97</v>
      </c>
      <c r="R10" s="15">
        <f t="shared" si="4"/>
        <v>3.0000000000000027E-2</v>
      </c>
      <c r="S10" s="69">
        <f t="shared" si="5"/>
        <v>2.1308264612328563E-3</v>
      </c>
      <c r="T10" s="55">
        <f t="shared" si="1"/>
        <v>5.2907831508052693E-2</v>
      </c>
    </row>
    <row r="11" spans="2:20" x14ac:dyDescent="0.25">
      <c r="B11" s="28"/>
      <c r="C11" s="35"/>
      <c r="D11" s="35"/>
      <c r="E11" s="28"/>
      <c r="F11" s="28"/>
      <c r="G11" s="31"/>
      <c r="H11" s="31"/>
      <c r="I11" s="31"/>
      <c r="J11" s="31"/>
      <c r="K11" s="31"/>
      <c r="L11" s="7">
        <v>0.04</v>
      </c>
      <c r="M11" s="7">
        <f t="shared" si="2"/>
        <v>0.96</v>
      </c>
      <c r="N11" s="41">
        <f t="shared" si="3"/>
        <v>5.8531359116289108E-2</v>
      </c>
      <c r="O11" s="41">
        <f t="shared" si="0"/>
        <v>9.3599999999999989E-2</v>
      </c>
      <c r="P11" s="28"/>
      <c r="Q11" s="33">
        <v>0.96</v>
      </c>
      <c r="R11" s="15">
        <f t="shared" si="4"/>
        <v>4.0000000000000036E-2</v>
      </c>
      <c r="S11" s="69">
        <f t="shared" si="5"/>
        <v>2.8411019483104752E-3</v>
      </c>
      <c r="T11" s="55">
        <f t="shared" si="1"/>
        <v>5.3877108677403585E-2</v>
      </c>
    </row>
    <row r="12" spans="2:20" x14ac:dyDescent="0.25">
      <c r="B12" s="19" t="s">
        <v>23</v>
      </c>
      <c r="C12" s="37">
        <f>'Efficient Frontier'!I23</f>
        <v>0.2</v>
      </c>
      <c r="D12" s="35"/>
      <c r="E12" s="28"/>
      <c r="F12" s="28"/>
      <c r="G12" s="31"/>
      <c r="H12" s="31"/>
      <c r="I12" s="31"/>
      <c r="J12" s="31"/>
      <c r="K12" s="31"/>
      <c r="L12" s="7">
        <v>0.05</v>
      </c>
      <c r="M12" s="7">
        <f t="shared" si="2"/>
        <v>0.95</v>
      </c>
      <c r="N12" s="41">
        <f t="shared" si="3"/>
        <v>5.8206528843420986E-2</v>
      </c>
      <c r="O12" s="41">
        <f t="shared" si="0"/>
        <v>9.4499999999999987E-2</v>
      </c>
      <c r="P12" s="28"/>
      <c r="Q12" s="33">
        <v>0.95</v>
      </c>
      <c r="R12" s="15">
        <f t="shared" si="4"/>
        <v>5.0000000000000044E-2</v>
      </c>
      <c r="S12" s="69">
        <f t="shared" si="5"/>
        <v>3.5513774353880942E-3</v>
      </c>
      <c r="T12" s="55">
        <f t="shared" si="1"/>
        <v>5.4846385846754483E-2</v>
      </c>
    </row>
    <row r="13" spans="2:20" x14ac:dyDescent="0.25">
      <c r="B13" s="28"/>
      <c r="C13" s="35"/>
      <c r="D13" s="35"/>
      <c r="E13" s="28"/>
      <c r="F13" s="28"/>
      <c r="G13" s="31"/>
      <c r="H13" s="31"/>
      <c r="I13" s="31"/>
      <c r="J13" s="31"/>
      <c r="K13" s="31"/>
      <c r="L13" s="7">
        <v>0.06</v>
      </c>
      <c r="M13" s="7">
        <f t="shared" si="2"/>
        <v>0.94</v>
      </c>
      <c r="N13" s="41">
        <f t="shared" si="3"/>
        <v>5.7899222792711126E-2</v>
      </c>
      <c r="O13" s="41">
        <f t="shared" si="0"/>
        <v>9.5399999999999999E-2</v>
      </c>
      <c r="P13" s="28"/>
      <c r="Q13" s="33">
        <v>0.94</v>
      </c>
      <c r="R13" s="15">
        <f t="shared" si="4"/>
        <v>6.0000000000000053E-2</v>
      </c>
      <c r="S13" s="69">
        <f t="shared" si="5"/>
        <v>4.2616529224657126E-3</v>
      </c>
      <c r="T13" s="55">
        <f t="shared" si="1"/>
        <v>5.5815663016105375E-2</v>
      </c>
    </row>
    <row r="14" spans="2:20" x14ac:dyDescent="0.25">
      <c r="B14" s="28"/>
      <c r="C14" s="35"/>
      <c r="D14" s="35"/>
      <c r="E14" s="28"/>
      <c r="F14" s="28"/>
      <c r="G14" s="31"/>
      <c r="H14" s="31"/>
      <c r="I14" s="31"/>
      <c r="J14" s="31"/>
      <c r="K14" s="31"/>
      <c r="L14" s="7">
        <v>7.0000000000000007E-2</v>
      </c>
      <c r="M14" s="7">
        <f t="shared" si="2"/>
        <v>0.92999999999999994</v>
      </c>
      <c r="N14" s="41">
        <f t="shared" si="3"/>
        <v>5.7609721401860638E-2</v>
      </c>
      <c r="O14" s="41">
        <f t="shared" si="0"/>
        <v>9.6299999999999997E-2</v>
      </c>
      <c r="P14" s="28"/>
      <c r="Q14" s="33">
        <v>0.93</v>
      </c>
      <c r="R14" s="15">
        <f t="shared" si="4"/>
        <v>6.9999999999999951E-2</v>
      </c>
      <c r="S14" s="69">
        <f t="shared" si="5"/>
        <v>4.9719284095433233E-3</v>
      </c>
      <c r="T14" s="55">
        <f t="shared" si="1"/>
        <v>5.6784940185456267E-2</v>
      </c>
    </row>
    <row r="15" spans="2:20" x14ac:dyDescent="0.25">
      <c r="B15" s="28"/>
      <c r="C15" s="35"/>
      <c r="D15" s="35"/>
      <c r="E15" s="28"/>
      <c r="F15" s="28"/>
      <c r="G15" s="31"/>
      <c r="H15" s="31"/>
      <c r="I15" s="31"/>
      <c r="J15" s="31"/>
      <c r="K15" s="31"/>
      <c r="L15" s="7">
        <v>0.08</v>
      </c>
      <c r="M15" s="7">
        <f t="shared" si="2"/>
        <v>0.92</v>
      </c>
      <c r="N15" s="41">
        <f t="shared" si="3"/>
        <v>5.733829435900583E-2</v>
      </c>
      <c r="O15" s="41">
        <f t="shared" si="0"/>
        <v>9.7199999999999995E-2</v>
      </c>
      <c r="P15" s="28"/>
      <c r="Q15" s="33">
        <v>0.92</v>
      </c>
      <c r="R15" s="15">
        <f t="shared" si="4"/>
        <v>7.999999999999996E-2</v>
      </c>
      <c r="S15" s="69">
        <f t="shared" si="5"/>
        <v>5.6822038966209427E-3</v>
      </c>
      <c r="T15" s="55">
        <f t="shared" si="1"/>
        <v>5.7754217354807159E-2</v>
      </c>
    </row>
    <row r="16" spans="2:20" x14ac:dyDescent="0.25">
      <c r="B16" s="28"/>
      <c r="C16" s="35"/>
      <c r="D16" s="35"/>
      <c r="E16" s="28"/>
      <c r="F16" s="28"/>
      <c r="G16" s="31"/>
      <c r="H16" s="31"/>
      <c r="I16" s="31"/>
      <c r="J16" s="31"/>
      <c r="K16" s="31"/>
      <c r="L16" s="7">
        <v>0.09</v>
      </c>
      <c r="M16" s="7">
        <f t="shared" si="2"/>
        <v>0.91</v>
      </c>
      <c r="N16" s="41">
        <f t="shared" si="3"/>
        <v>5.708519948287822E-2</v>
      </c>
      <c r="O16" s="41">
        <f t="shared" si="0"/>
        <v>9.8099999999999993E-2</v>
      </c>
      <c r="P16" s="28"/>
      <c r="Q16" s="33">
        <v>0.91</v>
      </c>
      <c r="R16" s="15">
        <f t="shared" si="4"/>
        <v>8.9999999999999969E-2</v>
      </c>
      <c r="S16" s="69">
        <f t="shared" si="5"/>
        <v>6.3924793836985612E-3</v>
      </c>
      <c r="T16" s="55">
        <f t="shared" si="1"/>
        <v>5.8723494524158051E-2</v>
      </c>
    </row>
    <row r="17" spans="2:20" x14ac:dyDescent="0.25">
      <c r="B17" s="28"/>
      <c r="C17" s="35"/>
      <c r="D17" s="35"/>
      <c r="E17" s="28"/>
      <c r="F17" s="28"/>
      <c r="G17" s="31"/>
      <c r="H17" s="31"/>
      <c r="I17" s="31"/>
      <c r="J17" s="31"/>
      <c r="K17" s="31"/>
      <c r="L17" s="7">
        <v>0.1</v>
      </c>
      <c r="M17" s="7">
        <f t="shared" si="2"/>
        <v>0.9</v>
      </c>
      <c r="N17" s="41">
        <f t="shared" si="3"/>
        <v>5.6850681614207588E-2</v>
      </c>
      <c r="O17" s="41">
        <f t="shared" si="0"/>
        <v>9.9000000000000005E-2</v>
      </c>
      <c r="P17" s="28"/>
      <c r="Q17" s="33">
        <v>0.9</v>
      </c>
      <c r="R17" s="15">
        <f t="shared" si="4"/>
        <v>9.9999999999999978E-2</v>
      </c>
      <c r="S17" s="69">
        <f t="shared" si="5"/>
        <v>7.1027548707761805E-3</v>
      </c>
      <c r="T17" s="55">
        <f t="shared" si="1"/>
        <v>5.969277169350895E-2</v>
      </c>
    </row>
    <row r="18" spans="2:20" x14ac:dyDescent="0.25">
      <c r="B18" s="28"/>
      <c r="C18" s="35"/>
      <c r="D18" s="35"/>
      <c r="E18" s="28"/>
      <c r="F18" s="28"/>
      <c r="G18" s="31"/>
      <c r="H18" s="31"/>
      <c r="I18" s="31"/>
      <c r="J18" s="31"/>
      <c r="K18" s="31"/>
      <c r="L18" s="7">
        <v>0.11</v>
      </c>
      <c r="M18" s="7">
        <f t="shared" si="2"/>
        <v>0.89</v>
      </c>
      <c r="N18" s="41">
        <f t="shared" si="3"/>
        <v>5.6634971528199782E-2</v>
      </c>
      <c r="O18" s="41">
        <f t="shared" si="0"/>
        <v>9.9900000000000003E-2</v>
      </c>
      <c r="P18" s="28"/>
      <c r="Q18" s="33">
        <v>0.89</v>
      </c>
      <c r="R18" s="15">
        <f t="shared" si="4"/>
        <v>0.10999999999999999</v>
      </c>
      <c r="S18" s="69">
        <f t="shared" si="5"/>
        <v>7.813030357853799E-3</v>
      </c>
      <c r="T18" s="55">
        <f t="shared" si="1"/>
        <v>6.0662048862859849E-2</v>
      </c>
    </row>
    <row r="19" spans="2:20" x14ac:dyDescent="0.25">
      <c r="B19" s="28"/>
      <c r="C19" s="35"/>
      <c r="D19" s="35"/>
      <c r="E19" s="28"/>
      <c r="F19" s="28"/>
      <c r="G19" s="29"/>
      <c r="H19" s="28"/>
      <c r="I19" s="28"/>
      <c r="J19" s="28"/>
      <c r="K19" s="28"/>
      <c r="L19" s="7">
        <v>0.12</v>
      </c>
      <c r="M19" s="7">
        <f t="shared" si="2"/>
        <v>0.88</v>
      </c>
      <c r="N19" s="41">
        <f t="shared" si="3"/>
        <v>5.6438284878263266E-2</v>
      </c>
      <c r="O19" s="41">
        <f t="shared" si="0"/>
        <v>0.10079999999999999</v>
      </c>
      <c r="P19" s="28"/>
      <c r="Q19" s="33">
        <v>0.88</v>
      </c>
      <c r="R19" s="15">
        <f t="shared" si="4"/>
        <v>0.12</v>
      </c>
      <c r="S19" s="69">
        <f t="shared" si="5"/>
        <v>8.5233058449314184E-3</v>
      </c>
      <c r="T19" s="55">
        <f t="shared" si="1"/>
        <v>6.1631326032210741E-2</v>
      </c>
    </row>
    <row r="20" spans="2:20" x14ac:dyDescent="0.25">
      <c r="B20" s="28"/>
      <c r="C20" s="35"/>
      <c r="D20" s="35"/>
      <c r="E20" s="28"/>
      <c r="F20" s="28"/>
      <c r="G20" s="29"/>
      <c r="H20" s="28"/>
      <c r="I20" s="28"/>
      <c r="J20" s="28"/>
      <c r="K20" s="28"/>
      <c r="L20" s="7">
        <v>0.13</v>
      </c>
      <c r="M20" s="7">
        <f t="shared" si="2"/>
        <v>0.87</v>
      </c>
      <c r="N20" s="41">
        <f t="shared" si="3"/>
        <v>5.6260821181351416E-2</v>
      </c>
      <c r="O20" s="41">
        <f t="shared" si="0"/>
        <v>0.1017</v>
      </c>
      <c r="P20" s="28"/>
      <c r="Q20" s="33">
        <v>0.87</v>
      </c>
      <c r="R20" s="15">
        <f t="shared" si="4"/>
        <v>0.13</v>
      </c>
      <c r="S20" s="69">
        <f t="shared" si="5"/>
        <v>9.233581332009036E-3</v>
      </c>
      <c r="T20" s="55">
        <f t="shared" si="1"/>
        <v>6.2600603201561633E-2</v>
      </c>
    </row>
    <row r="21" spans="2:20" x14ac:dyDescent="0.25">
      <c r="B21" s="28"/>
      <c r="C21" s="35"/>
      <c r="D21" s="35"/>
      <c r="E21" s="28"/>
      <c r="F21" s="28"/>
      <c r="G21" s="29"/>
      <c r="H21" s="28"/>
      <c r="I21" s="28"/>
      <c r="J21" s="28"/>
      <c r="K21" s="28"/>
      <c r="L21" s="7">
        <v>0.14000000000000001</v>
      </c>
      <c r="M21" s="7">
        <f t="shared" si="2"/>
        <v>0.86</v>
      </c>
      <c r="N21" s="41">
        <f t="shared" si="3"/>
        <v>5.610276285531756E-2</v>
      </c>
      <c r="O21" s="41">
        <f t="shared" si="0"/>
        <v>0.1026</v>
      </c>
      <c r="P21" s="28"/>
      <c r="Q21" s="33">
        <v>0.86</v>
      </c>
      <c r="R21" s="15">
        <f t="shared" si="4"/>
        <v>0.14000000000000001</v>
      </c>
      <c r="S21" s="69">
        <f t="shared" si="5"/>
        <v>9.9438568190866553E-3</v>
      </c>
      <c r="T21" s="55">
        <f t="shared" si="1"/>
        <v>6.3569880370912532E-2</v>
      </c>
    </row>
    <row r="22" spans="2:20" x14ac:dyDescent="0.25">
      <c r="B22" s="28"/>
      <c r="C22" s="35"/>
      <c r="D22" s="35"/>
      <c r="E22" s="28"/>
      <c r="F22" s="28"/>
      <c r="G22" s="29"/>
      <c r="H22" s="28"/>
      <c r="I22" s="28"/>
      <c r="J22" s="28"/>
      <c r="K22" s="28"/>
      <c r="L22" s="7">
        <v>0.15</v>
      </c>
      <c r="M22" s="7">
        <f t="shared" si="2"/>
        <v>0.85</v>
      </c>
      <c r="N22" s="41">
        <f t="shared" si="3"/>
        <v>5.5964274318532882E-2</v>
      </c>
      <c r="O22" s="41">
        <f t="shared" si="0"/>
        <v>0.10349999999999999</v>
      </c>
      <c r="P22" s="28"/>
      <c r="Q22" s="33">
        <v>0.85</v>
      </c>
      <c r="R22" s="15">
        <f t="shared" si="4"/>
        <v>0.15000000000000002</v>
      </c>
      <c r="S22" s="69">
        <f t="shared" si="5"/>
        <v>1.0654132306164275E-2</v>
      </c>
      <c r="T22" s="55">
        <f t="shared" si="1"/>
        <v>6.4539157540263431E-2</v>
      </c>
    </row>
    <row r="23" spans="2:20" x14ac:dyDescent="0.25">
      <c r="B23" s="28"/>
      <c r="C23" s="35"/>
      <c r="D23" s="35"/>
      <c r="E23" s="28"/>
      <c r="F23" s="28"/>
      <c r="G23" s="29"/>
      <c r="H23" s="28"/>
      <c r="I23" s="28"/>
      <c r="J23" s="28"/>
      <c r="K23" s="28"/>
      <c r="L23" s="7">
        <v>0.16</v>
      </c>
      <c r="M23" s="7">
        <f t="shared" si="2"/>
        <v>0.84</v>
      </c>
      <c r="N23" s="41">
        <f t="shared" si="3"/>
        <v>5.5845501161687142E-2</v>
      </c>
      <c r="O23" s="41">
        <f t="shared" si="0"/>
        <v>0.10439999999999999</v>
      </c>
      <c r="P23" s="28"/>
      <c r="Q23" s="33">
        <v>0.84</v>
      </c>
      <c r="R23" s="15">
        <f t="shared" si="4"/>
        <v>0.16000000000000003</v>
      </c>
      <c r="S23" s="69">
        <f t="shared" si="5"/>
        <v>1.1364407793241892E-2</v>
      </c>
      <c r="T23" s="55">
        <f t="shared" si="1"/>
        <v>6.550843470961433E-2</v>
      </c>
    </row>
    <row r="24" spans="2:20" x14ac:dyDescent="0.25">
      <c r="B24" s="28"/>
      <c r="C24" s="35"/>
      <c r="D24" s="35"/>
      <c r="E24" s="28"/>
      <c r="F24" s="28"/>
      <c r="G24" s="29"/>
      <c r="H24" s="28"/>
      <c r="I24" s="28"/>
      <c r="J24" s="28"/>
      <c r="K24" s="28"/>
      <c r="L24" s="7">
        <v>0.17</v>
      </c>
      <c r="M24" s="7">
        <f t="shared" si="2"/>
        <v>0.83</v>
      </c>
      <c r="N24" s="41">
        <f t="shared" si="3"/>
        <v>5.5746569401174811E-2</v>
      </c>
      <c r="O24" s="41">
        <f t="shared" si="0"/>
        <v>0.10529999999999999</v>
      </c>
      <c r="P24" s="28"/>
      <c r="Q24" s="33">
        <v>0.83</v>
      </c>
      <c r="R24" s="15">
        <f t="shared" si="4"/>
        <v>0.17000000000000004</v>
      </c>
      <c r="S24" s="69">
        <f t="shared" si="5"/>
        <v>1.2074683280319512E-2</v>
      </c>
      <c r="T24" s="55">
        <f t="shared" si="1"/>
        <v>6.6477711878965229E-2</v>
      </c>
    </row>
    <row r="25" spans="2:20" x14ac:dyDescent="0.25">
      <c r="B25" s="28"/>
      <c r="C25" s="35"/>
      <c r="D25" s="35"/>
      <c r="E25" s="28"/>
      <c r="F25" s="28"/>
      <c r="G25" s="29"/>
      <c r="H25" s="28"/>
      <c r="I25" s="28"/>
      <c r="J25" s="28"/>
      <c r="K25" s="28"/>
      <c r="L25" s="7">
        <v>0.18</v>
      </c>
      <c r="M25" s="7">
        <f t="shared" si="2"/>
        <v>0.82000000000000006</v>
      </c>
      <c r="N25" s="41">
        <f t="shared" si="3"/>
        <v>5.5667584822767374E-2</v>
      </c>
      <c r="O25" s="41">
        <f t="shared" si="0"/>
        <v>0.1062</v>
      </c>
      <c r="P25" s="28"/>
      <c r="Q25" s="33">
        <v>0.82</v>
      </c>
      <c r="R25" s="15">
        <f t="shared" si="4"/>
        <v>0.18000000000000005</v>
      </c>
      <c r="S25" s="69">
        <f t="shared" si="5"/>
        <v>1.2784958767397131E-2</v>
      </c>
      <c r="T25" s="55">
        <f t="shared" si="1"/>
        <v>6.7446989048316114E-2</v>
      </c>
    </row>
    <row r="26" spans="2:20" x14ac:dyDescent="0.25">
      <c r="B26" s="28"/>
      <c r="C26" s="35"/>
      <c r="D26" s="35"/>
      <c r="E26" s="28"/>
      <c r="F26" s="28"/>
      <c r="G26" s="29"/>
      <c r="H26" s="28"/>
      <c r="I26" s="28"/>
      <c r="J26" s="28"/>
      <c r="K26" s="28"/>
      <c r="L26" s="7">
        <v>0.19</v>
      </c>
      <c r="M26" s="7">
        <f t="shared" si="2"/>
        <v>0.81</v>
      </c>
      <c r="N26" s="41">
        <f t="shared" si="3"/>
        <v>5.5608632423392687E-2</v>
      </c>
      <c r="O26" s="41">
        <f t="shared" si="0"/>
        <v>0.1071</v>
      </c>
      <c r="P26" s="28"/>
      <c r="Q26" s="33">
        <v>0.81</v>
      </c>
      <c r="R26" s="15">
        <f t="shared" si="4"/>
        <v>0.18999999999999995</v>
      </c>
      <c r="S26" s="69">
        <f t="shared" si="5"/>
        <v>1.3495234254474742E-2</v>
      </c>
      <c r="T26" s="55">
        <f t="shared" si="1"/>
        <v>6.8416266217666999E-2</v>
      </c>
    </row>
    <row r="27" spans="2:20" x14ac:dyDescent="0.25">
      <c r="B27" s="28"/>
      <c r="C27" s="35"/>
      <c r="D27" s="35"/>
      <c r="E27" s="28"/>
      <c r="F27" s="28"/>
      <c r="G27" s="29"/>
      <c r="H27" s="28"/>
      <c r="I27" s="28"/>
      <c r="J27" s="28"/>
      <c r="K27" s="28"/>
      <c r="L27" s="7">
        <v>0.2</v>
      </c>
      <c r="M27" s="7">
        <f t="shared" si="2"/>
        <v>0.8</v>
      </c>
      <c r="N27" s="41">
        <f t="shared" si="3"/>
        <v>5.5569775957799224E-2</v>
      </c>
      <c r="O27" s="41">
        <f t="shared" si="0"/>
        <v>0.10799999999999998</v>
      </c>
      <c r="P27" s="28"/>
      <c r="Q27" s="33">
        <v>0.8</v>
      </c>
      <c r="R27" s="15">
        <f t="shared" si="4"/>
        <v>0.19999999999999996</v>
      </c>
      <c r="S27" s="69">
        <f t="shared" si="5"/>
        <v>1.4205509741552361E-2</v>
      </c>
      <c r="T27" s="55">
        <f t="shared" si="1"/>
        <v>6.9385543387017898E-2</v>
      </c>
    </row>
    <row r="28" spans="2:20" x14ac:dyDescent="0.25">
      <c r="B28" s="28"/>
      <c r="C28" s="35"/>
      <c r="D28" s="35"/>
      <c r="E28" s="28"/>
      <c r="F28" s="28"/>
      <c r="G28" s="29"/>
      <c r="H28" s="28"/>
      <c r="I28" s="28"/>
      <c r="J28" s="28"/>
      <c r="K28" s="28"/>
      <c r="L28" s="7">
        <v>0.21</v>
      </c>
      <c r="M28" s="7">
        <f t="shared" si="2"/>
        <v>0.79</v>
      </c>
      <c r="N28" s="41">
        <f t="shared" si="3"/>
        <v>5.5551057595692996E-2</v>
      </c>
      <c r="O28" s="41">
        <f t="shared" si="0"/>
        <v>0.1089</v>
      </c>
      <c r="P28" s="28"/>
      <c r="Q28" s="33">
        <v>0.79</v>
      </c>
      <c r="R28" s="15">
        <f t="shared" si="4"/>
        <v>0.20999999999999996</v>
      </c>
      <c r="S28" s="69">
        <f t="shared" si="5"/>
        <v>1.4915785228629979E-2</v>
      </c>
      <c r="T28" s="55">
        <f t="shared" si="1"/>
        <v>7.0354820556368797E-2</v>
      </c>
    </row>
    <row r="29" spans="2:20" x14ac:dyDescent="0.25">
      <c r="B29" s="28"/>
      <c r="C29" s="35"/>
      <c r="D29" s="35"/>
      <c r="E29" s="28"/>
      <c r="F29" s="28"/>
      <c r="G29" s="29"/>
      <c r="H29" s="28"/>
      <c r="I29" s="28"/>
      <c r="J29" s="28"/>
      <c r="K29" s="28"/>
      <c r="L29" s="7">
        <v>0.22</v>
      </c>
      <c r="M29" s="7">
        <f t="shared" si="2"/>
        <v>0.78</v>
      </c>
      <c r="N29" s="41">
        <f t="shared" si="3"/>
        <v>5.5552497693623103E-2</v>
      </c>
      <c r="O29" s="41">
        <f t="shared" si="0"/>
        <v>0.10979999999999999</v>
      </c>
      <c r="P29" s="28"/>
      <c r="Q29" s="33">
        <v>0.78</v>
      </c>
      <c r="R29" s="15">
        <f t="shared" si="4"/>
        <v>0.21999999999999997</v>
      </c>
      <c r="S29" s="69">
        <f t="shared" si="5"/>
        <v>1.5626060715707598E-2</v>
      </c>
      <c r="T29" s="55">
        <f t="shared" si="1"/>
        <v>7.1324097725719682E-2</v>
      </c>
    </row>
    <row r="30" spans="2:20" x14ac:dyDescent="0.25">
      <c r="B30" s="28"/>
      <c r="C30" s="35"/>
      <c r="D30" s="35"/>
      <c r="E30" s="28"/>
      <c r="F30" s="28"/>
      <c r="G30" s="29"/>
      <c r="H30" s="28"/>
      <c r="I30" s="28"/>
      <c r="J30" s="28"/>
      <c r="K30" s="28"/>
      <c r="L30" s="7">
        <v>0.23</v>
      </c>
      <c r="M30" s="7">
        <f t="shared" si="2"/>
        <v>0.77</v>
      </c>
      <c r="N30" s="41">
        <f t="shared" si="3"/>
        <v>5.5574094684484071E-2</v>
      </c>
      <c r="O30" s="41">
        <f t="shared" si="0"/>
        <v>0.11069999999999999</v>
      </c>
      <c r="P30" s="28"/>
      <c r="Q30" s="33">
        <v>0.77</v>
      </c>
      <c r="R30" s="15">
        <f t="shared" si="4"/>
        <v>0.22999999999999998</v>
      </c>
      <c r="S30" s="69">
        <f t="shared" si="5"/>
        <v>1.6336336202785216E-2</v>
      </c>
      <c r="T30" s="55">
        <f t="shared" si="1"/>
        <v>7.2293374895070595E-2</v>
      </c>
    </row>
    <row r="31" spans="2:20" x14ac:dyDescent="0.25">
      <c r="B31" s="28"/>
      <c r="C31" s="35"/>
      <c r="D31" s="35"/>
      <c r="E31" s="28"/>
      <c r="F31" s="28"/>
      <c r="G31" s="29"/>
      <c r="H31" s="28"/>
      <c r="I31" s="28"/>
      <c r="J31" s="28"/>
      <c r="K31" s="28"/>
      <c r="L31" s="7">
        <v>0.24</v>
      </c>
      <c r="M31" s="7">
        <f t="shared" si="2"/>
        <v>0.76</v>
      </c>
      <c r="N31" s="41">
        <f t="shared" si="3"/>
        <v>5.5615825086031051E-2</v>
      </c>
      <c r="O31" s="41">
        <f t="shared" si="0"/>
        <v>0.1116</v>
      </c>
      <c r="P31" s="28"/>
      <c r="Q31" s="33">
        <v>0.76</v>
      </c>
      <c r="R31" s="15">
        <f t="shared" si="4"/>
        <v>0.24</v>
      </c>
      <c r="S31" s="69">
        <f t="shared" si="5"/>
        <v>1.7046611689862837E-2</v>
      </c>
      <c r="T31" s="55">
        <f t="shared" si="1"/>
        <v>7.326265206442148E-2</v>
      </c>
    </row>
    <row r="32" spans="2:20" x14ac:dyDescent="0.25">
      <c r="B32" s="28"/>
      <c r="C32" s="35"/>
      <c r="D32" s="35"/>
      <c r="E32" s="28"/>
      <c r="F32" s="28"/>
      <c r="G32" s="29"/>
      <c r="H32" s="28"/>
      <c r="I32" s="28"/>
      <c r="J32" s="28"/>
      <c r="K32" s="28"/>
      <c r="L32" s="7">
        <v>0.25</v>
      </c>
      <c r="M32" s="7">
        <f t="shared" si="2"/>
        <v>0.75</v>
      </c>
      <c r="N32" s="41">
        <f t="shared" si="3"/>
        <v>5.5677643628300216E-2</v>
      </c>
      <c r="O32" s="41">
        <f t="shared" si="0"/>
        <v>0.1125</v>
      </c>
      <c r="P32" s="28"/>
      <c r="Q32" s="33">
        <v>0.75</v>
      </c>
      <c r="R32" s="15">
        <f t="shared" si="4"/>
        <v>0.25</v>
      </c>
      <c r="S32" s="69">
        <f t="shared" si="5"/>
        <v>1.7756887176940454E-2</v>
      </c>
      <c r="T32" s="55">
        <f t="shared" si="1"/>
        <v>7.4231929233772379E-2</v>
      </c>
    </row>
    <row r="33" spans="2:20" x14ac:dyDescent="0.25">
      <c r="B33" s="28"/>
      <c r="C33" s="35"/>
      <c r="D33" s="35"/>
      <c r="E33" s="28"/>
      <c r="F33" s="28"/>
      <c r="G33" s="29"/>
      <c r="H33" s="28"/>
      <c r="I33" s="28"/>
      <c r="J33" s="28"/>
      <c r="K33" s="28"/>
      <c r="L33" s="7">
        <v>0.26</v>
      </c>
      <c r="M33" s="7">
        <f t="shared" si="2"/>
        <v>0.74</v>
      </c>
      <c r="N33" s="41">
        <f t="shared" si="3"/>
        <v>5.5759483498325199E-2</v>
      </c>
      <c r="O33" s="41">
        <f t="shared" si="0"/>
        <v>0.1134</v>
      </c>
      <c r="P33" s="28"/>
      <c r="Q33" s="33">
        <v>0.74</v>
      </c>
      <c r="R33" s="15">
        <f t="shared" si="4"/>
        <v>0.26</v>
      </c>
      <c r="S33" s="69">
        <f t="shared" si="5"/>
        <v>1.8467162664018072E-2</v>
      </c>
      <c r="T33" s="55">
        <f t="shared" si="1"/>
        <v>7.5201206403123277E-2</v>
      </c>
    </row>
    <row r="34" spans="2:20" x14ac:dyDescent="0.25">
      <c r="B34" s="28"/>
      <c r="C34" s="35"/>
      <c r="D34" s="35"/>
      <c r="E34" s="28"/>
      <c r="F34" s="28"/>
      <c r="G34" s="29"/>
      <c r="H34" s="28"/>
      <c r="I34" s="28"/>
      <c r="J34" s="28"/>
      <c r="K34" s="28"/>
      <c r="L34" s="7">
        <v>0.27</v>
      </c>
      <c r="M34" s="7">
        <f t="shared" si="2"/>
        <v>0.73</v>
      </c>
      <c r="N34" s="41">
        <f t="shared" si="3"/>
        <v>5.5861256699075434E-2</v>
      </c>
      <c r="O34" s="41">
        <f t="shared" si="0"/>
        <v>0.1143</v>
      </c>
      <c r="P34" s="28"/>
      <c r="Q34" s="33">
        <v>0.73</v>
      </c>
      <c r="R34" s="15">
        <f t="shared" si="4"/>
        <v>0.27</v>
      </c>
      <c r="S34" s="69">
        <f t="shared" si="5"/>
        <v>1.9177438151095693E-2</v>
      </c>
      <c r="T34" s="55">
        <f t="shared" si="1"/>
        <v>7.6170483572474162E-2</v>
      </c>
    </row>
    <row r="35" spans="2:20" x14ac:dyDescent="0.25">
      <c r="B35" s="28"/>
      <c r="C35" s="35"/>
      <c r="D35" s="35"/>
      <c r="E35" s="28"/>
      <c r="F35" s="28"/>
      <c r="G35" s="29"/>
      <c r="H35" s="28"/>
      <c r="I35" s="28"/>
      <c r="J35" s="28"/>
      <c r="K35" s="28"/>
      <c r="L35" s="7">
        <v>0.28000000000000003</v>
      </c>
      <c r="M35" s="7">
        <f t="shared" si="2"/>
        <v>0.72</v>
      </c>
      <c r="N35" s="41">
        <f t="shared" si="3"/>
        <v>5.5982854518146899E-2</v>
      </c>
      <c r="O35" s="41">
        <f t="shared" si="0"/>
        <v>0.1152</v>
      </c>
      <c r="P35" s="28"/>
      <c r="Q35" s="33">
        <v>0.72</v>
      </c>
      <c r="R35" s="15">
        <f t="shared" si="4"/>
        <v>0.28000000000000003</v>
      </c>
      <c r="S35" s="69">
        <f t="shared" si="5"/>
        <v>1.9887713638173311E-2</v>
      </c>
      <c r="T35" s="55">
        <f t="shared" si="1"/>
        <v>7.7139760741825061E-2</v>
      </c>
    </row>
    <row r="36" spans="2:20" x14ac:dyDescent="0.25">
      <c r="B36" s="28"/>
      <c r="C36" s="35"/>
      <c r="D36" s="35"/>
      <c r="E36" s="28"/>
      <c r="F36" s="28"/>
      <c r="G36" s="29"/>
      <c r="H36" s="28"/>
      <c r="I36" s="28"/>
      <c r="J36" s="28"/>
      <c r="K36" s="28"/>
      <c r="L36" s="7">
        <v>0.28999999999999998</v>
      </c>
      <c r="M36" s="7">
        <f t="shared" si="2"/>
        <v>0.71</v>
      </c>
      <c r="N36" s="41">
        <f t="shared" si="3"/>
        <v>5.6124148100438906E-2</v>
      </c>
      <c r="O36" s="41">
        <f t="shared" si="0"/>
        <v>0.11609999999999999</v>
      </c>
      <c r="P36" s="28"/>
      <c r="Q36" s="33">
        <v>0.71</v>
      </c>
      <c r="R36" s="15">
        <f t="shared" si="4"/>
        <v>0.29000000000000004</v>
      </c>
      <c r="S36" s="69">
        <f t="shared" si="5"/>
        <v>2.0597989125250928E-2</v>
      </c>
      <c r="T36" s="55">
        <f t="shared" si="1"/>
        <v>7.810903791117596E-2</v>
      </c>
    </row>
    <row r="37" spans="2:20" x14ac:dyDescent="0.25">
      <c r="B37" s="28"/>
      <c r="C37" s="35"/>
      <c r="D37" s="35"/>
      <c r="E37" s="28"/>
      <c r="F37" s="28"/>
      <c r="G37" s="29"/>
      <c r="H37" s="28"/>
      <c r="I37" s="28"/>
      <c r="J37" s="28"/>
      <c r="K37" s="28"/>
      <c r="L37" s="7">
        <v>0.3</v>
      </c>
      <c r="M37" s="7">
        <f t="shared" si="2"/>
        <v>0.7</v>
      </c>
      <c r="N37" s="41">
        <f t="shared" si="3"/>
        <v>5.628498911788115E-2</v>
      </c>
      <c r="O37" s="41">
        <f t="shared" si="0"/>
        <v>0.11699999999999999</v>
      </c>
      <c r="P37" s="28"/>
      <c r="Q37" s="33">
        <v>0.7</v>
      </c>
      <c r="R37" s="15">
        <f t="shared" si="4"/>
        <v>0.30000000000000004</v>
      </c>
      <c r="S37" s="69">
        <f t="shared" si="5"/>
        <v>2.1308264612328549E-2</v>
      </c>
      <c r="T37" s="55">
        <f t="shared" si="1"/>
        <v>7.9078315080526845E-2</v>
      </c>
    </row>
    <row r="38" spans="2:20" x14ac:dyDescent="0.25">
      <c r="B38" s="28"/>
      <c r="C38" s="35"/>
      <c r="D38" s="35"/>
      <c r="E38" s="28"/>
      <c r="F38" s="28"/>
      <c r="G38" s="29"/>
      <c r="H38" s="28"/>
      <c r="I38" s="28"/>
      <c r="J38" s="28"/>
      <c r="K38" s="28"/>
      <c r="L38" s="7">
        <v>0.31</v>
      </c>
      <c r="M38" s="7">
        <f t="shared" si="2"/>
        <v>0.69</v>
      </c>
      <c r="N38" s="41">
        <f t="shared" si="3"/>
        <v>5.6465210528253588E-2</v>
      </c>
      <c r="O38" s="41">
        <f t="shared" si="0"/>
        <v>0.11789999999999999</v>
      </c>
      <c r="P38" s="28"/>
      <c r="Q38" s="33">
        <v>0.69</v>
      </c>
      <c r="R38" s="15">
        <f t="shared" si="4"/>
        <v>0.31000000000000005</v>
      </c>
      <c r="S38" s="69">
        <f t="shared" si="5"/>
        <v>2.2018540099406167E-2</v>
      </c>
      <c r="T38" s="55">
        <f t="shared" si="1"/>
        <v>8.0047592249877744E-2</v>
      </c>
    </row>
    <row r="39" spans="2:20" x14ac:dyDescent="0.25">
      <c r="B39" s="28"/>
      <c r="C39" s="35"/>
      <c r="D39" s="35"/>
      <c r="E39" s="28"/>
      <c r="F39" s="28"/>
      <c r="G39" s="29"/>
      <c r="H39" s="28"/>
      <c r="I39" s="28"/>
      <c r="J39" s="28"/>
      <c r="K39" s="28"/>
      <c r="L39" s="7">
        <v>0.32</v>
      </c>
      <c r="M39" s="7">
        <f t="shared" si="2"/>
        <v>0.67999999999999994</v>
      </c>
      <c r="N39" s="41">
        <f t="shared" si="3"/>
        <v>5.6664627414287301E-2</v>
      </c>
      <c r="O39" s="41">
        <f t="shared" si="0"/>
        <v>0.11879999999999999</v>
      </c>
      <c r="P39" s="28"/>
      <c r="Q39" s="33">
        <v>0.68</v>
      </c>
      <c r="R39" s="15">
        <f t="shared" si="4"/>
        <v>0.31999999999999995</v>
      </c>
      <c r="S39" s="69">
        <f t="shared" si="5"/>
        <v>2.2728815586483778E-2</v>
      </c>
      <c r="T39" s="55">
        <f t="shared" si="1"/>
        <v>8.1016869419228629E-2</v>
      </c>
    </row>
    <row r="40" spans="2:20" x14ac:dyDescent="0.25">
      <c r="L40" s="7">
        <v>0.33</v>
      </c>
      <c r="M40" s="7">
        <f t="shared" si="2"/>
        <v>0.66999999999999993</v>
      </c>
      <c r="N40" s="41">
        <f t="shared" si="3"/>
        <v>5.6883037893558384E-2</v>
      </c>
      <c r="O40" s="41">
        <f t="shared" si="0"/>
        <v>0.1197</v>
      </c>
      <c r="Q40" s="33">
        <v>0.67</v>
      </c>
      <c r="R40" s="15">
        <f t="shared" si="4"/>
        <v>0.32999999999999996</v>
      </c>
      <c r="S40" s="69">
        <f t="shared" si="5"/>
        <v>2.3439091073561395E-2</v>
      </c>
      <c r="T40" s="55">
        <f t="shared" si="1"/>
        <v>8.1986146588579528E-2</v>
      </c>
    </row>
    <row r="41" spans="2:20" x14ac:dyDescent="0.25">
      <c r="L41" s="7">
        <v>0.34</v>
      </c>
      <c r="M41" s="7">
        <f t="shared" si="2"/>
        <v>0.65999999999999992</v>
      </c>
      <c r="N41" s="41">
        <f t="shared" si="3"/>
        <v>5.7120224089196286E-2</v>
      </c>
      <c r="O41" s="41">
        <f t="shared" si="0"/>
        <v>0.12059999999999998</v>
      </c>
      <c r="Q41" s="33">
        <v>0.66</v>
      </c>
      <c r="R41" s="15">
        <f t="shared" si="4"/>
        <v>0.33999999999999997</v>
      </c>
      <c r="S41" s="69">
        <f t="shared" si="5"/>
        <v>2.4149366560639016E-2</v>
      </c>
      <c r="T41" s="55">
        <f t="shared" si="1"/>
        <v>8.2955423757930427E-2</v>
      </c>
    </row>
    <row r="42" spans="2:20" x14ac:dyDescent="0.25">
      <c r="L42" s="7">
        <v>0.35</v>
      </c>
      <c r="M42" s="7">
        <f t="shared" si="2"/>
        <v>0.65</v>
      </c>
      <c r="N42" s="41">
        <f t="shared" si="3"/>
        <v>5.7375953151124211E-2</v>
      </c>
      <c r="O42" s="41">
        <f t="shared" si="0"/>
        <v>0.1215</v>
      </c>
      <c r="Q42" s="33">
        <v>0.65</v>
      </c>
      <c r="R42" s="15">
        <f t="shared" si="4"/>
        <v>0.35</v>
      </c>
      <c r="S42" s="69">
        <f t="shared" si="5"/>
        <v>2.4859642047716634E-2</v>
      </c>
      <c r="T42" s="55">
        <f t="shared" si="1"/>
        <v>8.3924700927281326E-2</v>
      </c>
    </row>
    <row r="43" spans="2:20" x14ac:dyDescent="0.25">
      <c r="L43" s="7">
        <v>0.36</v>
      </c>
      <c r="M43" s="7">
        <f t="shared" si="2"/>
        <v>0.64</v>
      </c>
      <c r="N43" s="41">
        <f t="shared" si="3"/>
        <v>5.7649978317428706E-2</v>
      </c>
      <c r="O43" s="41">
        <f t="shared" si="0"/>
        <v>0.12239999999999999</v>
      </c>
      <c r="Q43" s="33">
        <v>0.64</v>
      </c>
      <c r="R43" s="15">
        <f t="shared" si="4"/>
        <v>0.36</v>
      </c>
      <c r="S43" s="69">
        <f t="shared" si="5"/>
        <v>2.5569917534794252E-2</v>
      </c>
      <c r="T43" s="55">
        <f t="shared" si="1"/>
        <v>8.4893978096632211E-2</v>
      </c>
    </row>
    <row r="44" spans="2:20" x14ac:dyDescent="0.25">
      <c r="L44" s="7">
        <v>0.37</v>
      </c>
      <c r="M44" s="7">
        <f t="shared" si="2"/>
        <v>0.63</v>
      </c>
      <c r="N44" s="41">
        <f t="shared" si="3"/>
        <v>5.7942040005508955E-2</v>
      </c>
      <c r="O44" s="41">
        <f t="shared" si="0"/>
        <v>0.12329999999999999</v>
      </c>
      <c r="Q44" s="33">
        <v>0.63</v>
      </c>
      <c r="R44" s="15">
        <f t="shared" si="4"/>
        <v>0.37</v>
      </c>
      <c r="S44" s="69">
        <f t="shared" si="5"/>
        <v>2.6280193021871873E-2</v>
      </c>
      <c r="T44" s="55">
        <f t="shared" si="1"/>
        <v>8.586325526598311E-2</v>
      </c>
    </row>
    <row r="45" spans="2:20" x14ac:dyDescent="0.25">
      <c r="L45" s="7">
        <v>0.38</v>
      </c>
      <c r="M45" s="7">
        <f t="shared" si="2"/>
        <v>0.62</v>
      </c>
      <c r="N45" s="41">
        <f t="shared" si="3"/>
        <v>5.8251866922872098E-2</v>
      </c>
      <c r="O45" s="41">
        <f t="shared" si="0"/>
        <v>0.1242</v>
      </c>
      <c r="Q45" s="33">
        <v>0.62</v>
      </c>
      <c r="R45" s="15">
        <f t="shared" si="4"/>
        <v>0.38</v>
      </c>
      <c r="S45" s="69">
        <f t="shared" si="5"/>
        <v>2.699046850894949E-2</v>
      </c>
      <c r="T45" s="55">
        <f t="shared" si="1"/>
        <v>8.6832532435334009E-2</v>
      </c>
    </row>
    <row r="46" spans="2:20" x14ac:dyDescent="0.25">
      <c r="L46" s="7">
        <v>0.39</v>
      </c>
      <c r="M46" s="7">
        <f t="shared" si="2"/>
        <v>0.61</v>
      </c>
      <c r="N46" s="41">
        <f t="shared" si="3"/>
        <v>5.8579177187802839E-2</v>
      </c>
      <c r="O46" s="41">
        <f t="shared" si="0"/>
        <v>0.12509999999999999</v>
      </c>
      <c r="Q46" s="33">
        <v>0.61</v>
      </c>
      <c r="R46" s="15">
        <f t="shared" si="4"/>
        <v>0.39</v>
      </c>
      <c r="S46" s="69">
        <f t="shared" si="5"/>
        <v>2.7700743996027111E-2</v>
      </c>
      <c r="T46" s="55">
        <f t="shared" si="1"/>
        <v>8.7801809604684894E-2</v>
      </c>
    </row>
    <row r="47" spans="2:20" x14ac:dyDescent="0.25">
      <c r="L47" s="7">
        <v>0.4</v>
      </c>
      <c r="M47" s="7">
        <f t="shared" si="2"/>
        <v>0.6</v>
      </c>
      <c r="N47" s="41">
        <f t="shared" si="3"/>
        <v>5.8923679450624947E-2</v>
      </c>
      <c r="O47" s="41">
        <f t="shared" si="0"/>
        <v>0.126</v>
      </c>
      <c r="Q47" s="33">
        <v>0.6</v>
      </c>
      <c r="R47" s="15">
        <f t="shared" si="4"/>
        <v>0.4</v>
      </c>
      <c r="S47" s="69">
        <f t="shared" si="5"/>
        <v>2.8411019483104729E-2</v>
      </c>
      <c r="T47" s="55">
        <f t="shared" si="1"/>
        <v>8.8771086774035807E-2</v>
      </c>
    </row>
    <row r="48" spans="2:20" x14ac:dyDescent="0.25">
      <c r="L48" s="7">
        <v>0.41</v>
      </c>
      <c r="M48" s="7">
        <f t="shared" si="2"/>
        <v>0.59000000000000008</v>
      </c>
      <c r="N48" s="41">
        <f t="shared" si="3"/>
        <v>5.9285074006869561E-2</v>
      </c>
      <c r="O48" s="41">
        <f t="shared" si="0"/>
        <v>0.12690000000000001</v>
      </c>
      <c r="Q48" s="33">
        <v>0.59</v>
      </c>
      <c r="R48" s="15">
        <f t="shared" si="4"/>
        <v>0.41000000000000003</v>
      </c>
      <c r="S48" s="69">
        <f t="shared" si="5"/>
        <v>2.9121294970182347E-2</v>
      </c>
      <c r="T48" s="55">
        <f t="shared" si="1"/>
        <v>8.9740363943386692E-2</v>
      </c>
    </row>
    <row r="49" spans="12:20" x14ac:dyDescent="0.25">
      <c r="L49" s="7">
        <v>0.42</v>
      </c>
      <c r="M49" s="7">
        <f t="shared" si="2"/>
        <v>0.58000000000000007</v>
      </c>
      <c r="N49" s="41">
        <f t="shared" si="3"/>
        <v>5.9663053894349061E-2</v>
      </c>
      <c r="O49" s="41">
        <f t="shared" si="0"/>
        <v>0.1278</v>
      </c>
      <c r="Q49" s="33">
        <v>0.57999999999999996</v>
      </c>
      <c r="R49" s="15">
        <f t="shared" si="4"/>
        <v>0.42000000000000004</v>
      </c>
      <c r="S49" s="69">
        <f t="shared" si="5"/>
        <v>2.9831570457259968E-2</v>
      </c>
      <c r="T49" s="55">
        <f t="shared" si="1"/>
        <v>9.0709641112737591E-2</v>
      </c>
    </row>
    <row r="50" spans="12:20" x14ac:dyDescent="0.25">
      <c r="L50" s="7">
        <v>0.43</v>
      </c>
      <c r="M50" s="7">
        <f t="shared" si="2"/>
        <v>0.57000000000000006</v>
      </c>
      <c r="N50" s="41">
        <f t="shared" si="3"/>
        <v>6.0057305966884668E-2</v>
      </c>
      <c r="O50" s="41">
        <f t="shared" si="0"/>
        <v>0.12870000000000001</v>
      </c>
      <c r="Q50" s="33">
        <v>0.56999999999999995</v>
      </c>
      <c r="R50" s="15">
        <f t="shared" si="4"/>
        <v>0.43000000000000005</v>
      </c>
      <c r="S50" s="69">
        <f t="shared" si="5"/>
        <v>3.0541845944337585E-2</v>
      </c>
      <c r="T50" s="55">
        <f t="shared" si="1"/>
        <v>9.167891828208849E-2</v>
      </c>
    </row>
    <row r="51" spans="12:20" x14ac:dyDescent="0.25">
      <c r="L51" s="7">
        <v>0.44</v>
      </c>
      <c r="M51" s="7">
        <f t="shared" si="2"/>
        <v>0.56000000000000005</v>
      </c>
      <c r="N51" s="41">
        <f t="shared" si="3"/>
        <v>6.0467511938230106E-2</v>
      </c>
      <c r="O51" s="41">
        <f t="shared" si="0"/>
        <v>0.12959999999999999</v>
      </c>
      <c r="Q51" s="33">
        <v>0.56000000000000005</v>
      </c>
      <c r="R51" s="15">
        <f t="shared" si="4"/>
        <v>0.43999999999999995</v>
      </c>
      <c r="S51" s="69">
        <f t="shared" si="5"/>
        <v>3.1252121431415196E-2</v>
      </c>
      <c r="T51" s="55">
        <f t="shared" si="1"/>
        <v>9.2648195451439375E-2</v>
      </c>
    </row>
    <row r="52" spans="12:20" x14ac:dyDescent="0.25">
      <c r="L52" s="7">
        <v>0.45</v>
      </c>
      <c r="M52" s="7">
        <f t="shared" si="2"/>
        <v>0.55000000000000004</v>
      </c>
      <c r="N52" s="41">
        <f t="shared" si="3"/>
        <v>6.0893349390553318E-2</v>
      </c>
      <c r="O52" s="41">
        <f t="shared" si="0"/>
        <v>0.1305</v>
      </c>
      <c r="Q52" s="33">
        <v>0.55000000000000004</v>
      </c>
      <c r="R52" s="15">
        <f t="shared" si="4"/>
        <v>0.44999999999999996</v>
      </c>
      <c r="S52" s="69">
        <f t="shared" si="5"/>
        <v>3.1962396918492814E-2</v>
      </c>
      <c r="T52" s="55">
        <f t="shared" si="1"/>
        <v>9.361747262079026E-2</v>
      </c>
    </row>
    <row r="53" spans="12:20" x14ac:dyDescent="0.25">
      <c r="L53" s="7">
        <v>0.46</v>
      </c>
      <c r="M53" s="7">
        <f t="shared" si="2"/>
        <v>0.54</v>
      </c>
      <c r="N53" s="41">
        <f t="shared" si="3"/>
        <v>6.1334492742664802E-2</v>
      </c>
      <c r="O53" s="41">
        <f t="shared" si="0"/>
        <v>0.13140000000000002</v>
      </c>
      <c r="Q53" s="33">
        <v>0.54</v>
      </c>
      <c r="R53" s="15">
        <f t="shared" si="4"/>
        <v>0.45999999999999996</v>
      </c>
      <c r="S53" s="69">
        <f t="shared" si="5"/>
        <v>3.2672672405570431E-2</v>
      </c>
      <c r="T53" s="55">
        <f t="shared" si="1"/>
        <v>9.4586749790141172E-2</v>
      </c>
    </row>
    <row r="54" spans="12:20" x14ac:dyDescent="0.25">
      <c r="L54" s="7">
        <v>0.47</v>
      </c>
      <c r="M54" s="7">
        <f t="shared" si="2"/>
        <v>0.53</v>
      </c>
      <c r="N54" s="41">
        <f t="shared" si="3"/>
        <v>6.1790614173998955E-2</v>
      </c>
      <c r="O54" s="41">
        <f t="shared" si="0"/>
        <v>0.1323</v>
      </c>
      <c r="Q54" s="33">
        <v>0.53</v>
      </c>
      <c r="R54" s="15">
        <f t="shared" si="4"/>
        <v>0.47</v>
      </c>
      <c r="S54" s="69">
        <f t="shared" si="5"/>
        <v>3.3382947892648049E-2</v>
      </c>
      <c r="T54" s="55">
        <f t="shared" si="1"/>
        <v>9.5556026959492057E-2</v>
      </c>
    </row>
    <row r="55" spans="12:20" x14ac:dyDescent="0.25">
      <c r="L55" s="7">
        <v>0.48</v>
      </c>
      <c r="M55" s="7">
        <f t="shared" si="2"/>
        <v>0.52</v>
      </c>
      <c r="N55" s="41">
        <f t="shared" si="3"/>
        <v>6.2261384501149666E-2</v>
      </c>
      <c r="O55" s="41">
        <f t="shared" si="0"/>
        <v>0.13319999999999999</v>
      </c>
      <c r="Q55" s="33">
        <v>0.52</v>
      </c>
      <c r="R55" s="15">
        <f t="shared" si="4"/>
        <v>0.48</v>
      </c>
      <c r="S55" s="69">
        <f t="shared" si="5"/>
        <v>3.4093223379725673E-2</v>
      </c>
      <c r="T55" s="55">
        <f t="shared" si="1"/>
        <v>9.6525304128842943E-2</v>
      </c>
    </row>
    <row r="56" spans="12:20" x14ac:dyDescent="0.25">
      <c r="L56" s="7">
        <v>0.49</v>
      </c>
      <c r="M56" s="7">
        <f t="shared" si="2"/>
        <v>0.51</v>
      </c>
      <c r="N56" s="41">
        <f t="shared" si="3"/>
        <v>6.2746474004520769E-2</v>
      </c>
      <c r="O56" s="41">
        <f t="shared" si="0"/>
        <v>0.1341</v>
      </c>
      <c r="Q56" s="33">
        <v>0.51</v>
      </c>
      <c r="R56" s="15">
        <f t="shared" si="4"/>
        <v>0.49</v>
      </c>
      <c r="S56" s="69">
        <f t="shared" si="5"/>
        <v>3.4803498866803291E-2</v>
      </c>
      <c r="T56" s="55">
        <f t="shared" si="1"/>
        <v>9.7494581298193855E-2</v>
      </c>
    </row>
    <row r="57" spans="12:20" x14ac:dyDescent="0.25">
      <c r="L57" s="7">
        <v>0.5</v>
      </c>
      <c r="M57" s="7">
        <f t="shared" si="2"/>
        <v>0.5</v>
      </c>
      <c r="N57" s="41">
        <f t="shared" si="3"/>
        <v>6.3245553203367583E-2</v>
      </c>
      <c r="O57" s="41">
        <f t="shared" si="0"/>
        <v>0.13500000000000001</v>
      </c>
      <c r="Q57" s="33">
        <v>0.5</v>
      </c>
      <c r="R57" s="15">
        <f t="shared" si="4"/>
        <v>0.5</v>
      </c>
      <c r="S57" s="69">
        <f t="shared" si="5"/>
        <v>3.5513774353880909E-2</v>
      </c>
      <c r="T57" s="55">
        <f t="shared" si="1"/>
        <v>9.846385846754474E-2</v>
      </c>
    </row>
    <row r="58" spans="12:20" x14ac:dyDescent="0.25">
      <c r="L58" s="7">
        <v>0.51</v>
      </c>
      <c r="M58" s="7">
        <f t="shared" si="2"/>
        <v>0.49</v>
      </c>
      <c r="N58" s="41">
        <f t="shared" si="3"/>
        <v>6.3758293578169103E-2</v>
      </c>
      <c r="O58" s="41">
        <f t="shared" si="0"/>
        <v>0.13589999999999999</v>
      </c>
      <c r="Q58" s="33">
        <v>0.49</v>
      </c>
      <c r="R58" s="15">
        <f t="shared" si="4"/>
        <v>0.51</v>
      </c>
      <c r="S58" s="69">
        <f t="shared" si="5"/>
        <v>3.6224049840958526E-2</v>
      </c>
      <c r="T58" s="55">
        <f t="shared" si="1"/>
        <v>9.9433135636895653E-2</v>
      </c>
    </row>
    <row r="59" spans="12:20" x14ac:dyDescent="0.25">
      <c r="L59" s="7">
        <v>0.52</v>
      </c>
      <c r="M59" s="7">
        <f t="shared" si="2"/>
        <v>0.48</v>
      </c>
      <c r="N59" s="41">
        <f t="shared" si="3"/>
        <v>6.4284368239876183E-2</v>
      </c>
      <c r="O59" s="41">
        <f t="shared" si="0"/>
        <v>0.1368</v>
      </c>
      <c r="Q59" s="33">
        <v>0.48</v>
      </c>
      <c r="R59" s="15">
        <f t="shared" si="4"/>
        <v>0.52</v>
      </c>
      <c r="S59" s="69">
        <f t="shared" si="5"/>
        <v>3.6934325328036144E-2</v>
      </c>
      <c r="T59" s="55">
        <f t="shared" si="1"/>
        <v>0.10040241280624654</v>
      </c>
    </row>
    <row r="60" spans="12:20" x14ac:dyDescent="0.25">
      <c r="L60" s="7">
        <v>0.53</v>
      </c>
      <c r="M60" s="7">
        <f t="shared" si="2"/>
        <v>0.47</v>
      </c>
      <c r="N60" s="41">
        <f t="shared" si="3"/>
        <v>6.4823452546127161E-2</v>
      </c>
      <c r="O60" s="41">
        <f t="shared" si="0"/>
        <v>0.13769999999999999</v>
      </c>
      <c r="Q60" s="33">
        <v>0.47</v>
      </c>
      <c r="R60" s="15">
        <f t="shared" si="4"/>
        <v>0.53</v>
      </c>
      <c r="S60" s="69">
        <f t="shared" si="5"/>
        <v>3.7644600815113768E-2</v>
      </c>
      <c r="T60" s="55">
        <f t="shared" si="1"/>
        <v>0.10137168997559742</v>
      </c>
    </row>
    <row r="61" spans="12:20" x14ac:dyDescent="0.25">
      <c r="L61" s="7">
        <v>0.54</v>
      </c>
      <c r="M61" s="7">
        <f t="shared" si="2"/>
        <v>0.45999999999999996</v>
      </c>
      <c r="N61" s="41">
        <f t="shared" si="3"/>
        <v>6.5375224665005935E-2</v>
      </c>
      <c r="O61" s="41">
        <f t="shared" si="0"/>
        <v>0.1386</v>
      </c>
      <c r="Q61" s="33">
        <v>0.46</v>
      </c>
      <c r="R61" s="15">
        <f t="shared" si="4"/>
        <v>0.54</v>
      </c>
      <c r="S61" s="69">
        <f t="shared" si="5"/>
        <v>3.8354876302191386E-2</v>
      </c>
      <c r="T61" s="55">
        <f t="shared" si="1"/>
        <v>0.10234096714494834</v>
      </c>
    </row>
    <row r="62" spans="12:20" x14ac:dyDescent="0.25">
      <c r="L62" s="7">
        <v>0.55000000000000004</v>
      </c>
      <c r="M62" s="7">
        <f t="shared" si="2"/>
        <v>0.44999999999999996</v>
      </c>
      <c r="N62" s="41">
        <f t="shared" si="3"/>
        <v>6.593936608733815E-2</v>
      </c>
      <c r="O62" s="41">
        <f t="shared" si="0"/>
        <v>0.13950000000000001</v>
      </c>
      <c r="Q62" s="33">
        <v>0.45</v>
      </c>
      <c r="R62" s="15">
        <f t="shared" si="4"/>
        <v>0.55000000000000004</v>
      </c>
      <c r="S62" s="69">
        <f t="shared" si="5"/>
        <v>3.9065151789269004E-2</v>
      </c>
      <c r="T62" s="55">
        <f t="shared" si="1"/>
        <v>0.10331024431429923</v>
      </c>
    </row>
    <row r="63" spans="12:20" x14ac:dyDescent="0.25">
      <c r="L63" s="7">
        <v>0.56000000000000005</v>
      </c>
      <c r="M63" s="7">
        <f t="shared" si="2"/>
        <v>0.43999999999999995</v>
      </c>
      <c r="N63" s="41">
        <f t="shared" si="3"/>
        <v>6.6515562088882638E-2</v>
      </c>
      <c r="O63" s="41">
        <f t="shared" si="0"/>
        <v>0.1404</v>
      </c>
      <c r="Q63" s="33">
        <v>0.44</v>
      </c>
      <c r="R63" s="15">
        <f t="shared" si="4"/>
        <v>0.56000000000000005</v>
      </c>
      <c r="S63" s="69">
        <f t="shared" si="5"/>
        <v>3.9775427276346621E-2</v>
      </c>
      <c r="T63" s="55">
        <f t="shared" si="1"/>
        <v>0.10427952148365013</v>
      </c>
    </row>
    <row r="64" spans="12:20" x14ac:dyDescent="0.25">
      <c r="L64" s="7">
        <v>0.56999999999999995</v>
      </c>
      <c r="M64" s="7">
        <f t="shared" si="2"/>
        <v>0.43000000000000005</v>
      </c>
      <c r="N64" s="41">
        <f t="shared" si="3"/>
        <v>6.7103502144075913E-2</v>
      </c>
      <c r="O64" s="41">
        <f t="shared" si="0"/>
        <v>0.14129999999999998</v>
      </c>
      <c r="Q64" s="33">
        <v>0.42999999999999899</v>
      </c>
      <c r="R64" s="15">
        <f t="shared" si="4"/>
        <v>0.57000000000000095</v>
      </c>
      <c r="S64" s="69">
        <f t="shared" si="5"/>
        <v>4.0485702763424301E-2</v>
      </c>
      <c r="T64" s="55">
        <f t="shared" si="1"/>
        <v>0.1052487986530011</v>
      </c>
    </row>
    <row r="65" spans="12:20" x14ac:dyDescent="0.25">
      <c r="L65" s="7">
        <v>0.57999999999999996</v>
      </c>
      <c r="M65" s="7">
        <f t="shared" si="2"/>
        <v>0.42000000000000004</v>
      </c>
      <c r="N65" s="41">
        <f t="shared" si="3"/>
        <v>6.7702880293234208E-2</v>
      </c>
      <c r="O65" s="41">
        <f t="shared" si="0"/>
        <v>0.14219999999999999</v>
      </c>
      <c r="Q65" s="33">
        <v>0.41999999999999899</v>
      </c>
      <c r="R65" s="15">
        <f t="shared" si="4"/>
        <v>0.58000000000000096</v>
      </c>
      <c r="S65" s="69">
        <f t="shared" si="5"/>
        <v>4.1195978250501919E-2</v>
      </c>
      <c r="T65" s="55">
        <f t="shared" si="1"/>
        <v>0.106218075822352</v>
      </c>
    </row>
    <row r="66" spans="12:20" x14ac:dyDescent="0.25">
      <c r="L66" s="7">
        <v>0.59</v>
      </c>
      <c r="M66" s="7">
        <f t="shared" si="2"/>
        <v>0.41000000000000003</v>
      </c>
      <c r="N66" s="41">
        <f t="shared" si="3"/>
        <v>6.8313395465311191E-2</v>
      </c>
      <c r="O66" s="41">
        <f t="shared" si="0"/>
        <v>0.1431</v>
      </c>
      <c r="Q66" s="33">
        <v>0.40999999999999898</v>
      </c>
      <c r="R66" s="15">
        <f t="shared" si="4"/>
        <v>0.59000000000000097</v>
      </c>
      <c r="S66" s="69">
        <f t="shared" si="5"/>
        <v>4.1906253737579544E-2</v>
      </c>
      <c r="T66" s="55">
        <f t="shared" si="1"/>
        <v>0.10718735299170289</v>
      </c>
    </row>
    <row r="67" spans="12:20" x14ac:dyDescent="0.25">
      <c r="L67" s="7">
        <v>0.6</v>
      </c>
      <c r="M67" s="7">
        <f t="shared" si="2"/>
        <v>0.4</v>
      </c>
      <c r="N67" s="41">
        <f t="shared" si="3"/>
        <v>6.8934751758456356E-2</v>
      </c>
      <c r="O67" s="41">
        <f t="shared" si="0"/>
        <v>0.14399999999999999</v>
      </c>
      <c r="Q67" s="33">
        <v>0.39999999999999902</v>
      </c>
      <c r="R67" s="15">
        <f t="shared" si="4"/>
        <v>0.60000000000000098</v>
      </c>
      <c r="S67" s="69">
        <f t="shared" si="5"/>
        <v>4.2616529224657161E-2</v>
      </c>
      <c r="T67" s="55">
        <f t="shared" si="1"/>
        <v>0.10815663016105379</v>
      </c>
    </row>
    <row r="68" spans="12:20" x14ac:dyDescent="0.25">
      <c r="L68" s="7">
        <v>0.61</v>
      </c>
      <c r="M68" s="7">
        <f t="shared" si="2"/>
        <v>0.39</v>
      </c>
      <c r="N68" s="41">
        <f t="shared" si="3"/>
        <v>6.9566658680721483E-2</v>
      </c>
      <c r="O68" s="41">
        <f t="shared" si="0"/>
        <v>0.1449</v>
      </c>
      <c r="Q68" s="33">
        <v>0.38999999999999901</v>
      </c>
      <c r="R68" s="15">
        <f t="shared" si="4"/>
        <v>0.61000000000000099</v>
      </c>
      <c r="S68" s="69">
        <f t="shared" si="5"/>
        <v>4.3326804711734779E-2</v>
      </c>
      <c r="T68" s="55">
        <f t="shared" si="1"/>
        <v>0.10912590733040468</v>
      </c>
    </row>
    <row r="69" spans="12:20" x14ac:dyDescent="0.25">
      <c r="L69" s="7">
        <v>0.62</v>
      </c>
      <c r="M69" s="7">
        <f t="shared" si="2"/>
        <v>0.38</v>
      </c>
      <c r="N69" s="41">
        <f t="shared" si="3"/>
        <v>7.020883135332763E-2</v>
      </c>
      <c r="O69" s="41">
        <f t="shared" si="0"/>
        <v>0.14579999999999999</v>
      </c>
      <c r="Q69" s="33">
        <v>0.37999999999999901</v>
      </c>
      <c r="R69" s="15">
        <f t="shared" si="4"/>
        <v>0.62000000000000099</v>
      </c>
      <c r="S69" s="69">
        <f t="shared" si="5"/>
        <v>4.4037080198812396E-2</v>
      </c>
      <c r="T69" s="55">
        <f t="shared" si="1"/>
        <v>0.11009518449975558</v>
      </c>
    </row>
    <row r="70" spans="12:20" x14ac:dyDescent="0.25">
      <c r="L70" s="7">
        <v>0.63</v>
      </c>
      <c r="M70" s="7">
        <f t="shared" si="2"/>
        <v>0.37</v>
      </c>
      <c r="N70" s="41">
        <f t="shared" si="3"/>
        <v>7.0860990678934213E-2</v>
      </c>
      <c r="O70" s="41">
        <f t="shared" si="0"/>
        <v>0.1467</v>
      </c>
      <c r="Q70" s="33">
        <v>0.369999999999999</v>
      </c>
      <c r="R70" s="15">
        <f t="shared" si="4"/>
        <v>0.630000000000001</v>
      </c>
      <c r="S70" s="69">
        <f t="shared" si="5"/>
        <v>4.4747355685890014E-2</v>
      </c>
      <c r="T70" s="55">
        <f t="shared" si="1"/>
        <v>0.11106446166910647</v>
      </c>
    </row>
    <row r="71" spans="12:20" x14ac:dyDescent="0.25">
      <c r="L71" s="7">
        <v>0.64</v>
      </c>
      <c r="M71" s="7">
        <f t="shared" si="2"/>
        <v>0.36</v>
      </c>
      <c r="N71" s="41">
        <f t="shared" si="3"/>
        <v>7.1522863477352469E-2</v>
      </c>
      <c r="O71" s="41">
        <f t="shared" si="0"/>
        <v>0.14760000000000001</v>
      </c>
      <c r="Q71" s="33">
        <v>0.35999999999999899</v>
      </c>
      <c r="R71" s="15">
        <f t="shared" si="4"/>
        <v>0.64000000000000101</v>
      </c>
      <c r="S71" s="69">
        <f t="shared" si="5"/>
        <v>4.5457631172967632E-2</v>
      </c>
      <c r="T71" s="55">
        <f t="shared" si="1"/>
        <v>0.11203373883845737</v>
      </c>
    </row>
    <row r="72" spans="12:20" x14ac:dyDescent="0.25">
      <c r="L72" s="7">
        <v>0.65</v>
      </c>
      <c r="M72" s="7">
        <f t="shared" ref="M72:M107" si="6">1-L72</f>
        <v>0.35</v>
      </c>
      <c r="N72" s="41">
        <f t="shared" si="3"/>
        <v>7.219418259112019E-2</v>
      </c>
      <c r="O72" s="41">
        <f t="shared" ref="O72:O107" si="7">L72*$C$7+M72*$C$8</f>
        <v>0.14849999999999999</v>
      </c>
      <c r="Q72" s="33">
        <v>0.34999999999999898</v>
      </c>
      <c r="R72" s="15">
        <f t="shared" ref="R72:R107" si="8">1-Q72</f>
        <v>0.65000000000000102</v>
      </c>
      <c r="S72" s="69">
        <f t="shared" si="5"/>
        <v>4.6167906660045256E-2</v>
      </c>
      <c r="T72" s="55">
        <f t="shared" ref="T72:T107" si="9">Q72*$C$10+R72*$J$6</f>
        <v>0.11300301600780827</v>
      </c>
    </row>
    <row r="73" spans="12:20" x14ac:dyDescent="0.25">
      <c r="L73" s="7">
        <v>0.66</v>
      </c>
      <c r="M73" s="7">
        <f t="shared" si="6"/>
        <v>0.33999999999999997</v>
      </c>
      <c r="N73" s="41">
        <f t="shared" ref="N73:N107" si="10">SQRT(($D$7^2)*(L73^2)+($D$8^2)*(M73^2)+2*$C$12*$D$7*$D$8*L73*M73)</f>
        <v>7.2874686963307095E-2</v>
      </c>
      <c r="O73" s="41">
        <f t="shared" si="7"/>
        <v>0.14940000000000001</v>
      </c>
      <c r="Q73" s="33">
        <v>0.33999999999999903</v>
      </c>
      <c r="R73" s="15">
        <f t="shared" si="8"/>
        <v>0.66000000000000103</v>
      </c>
      <c r="S73" s="69">
        <f t="shared" ref="S73:S107" si="11">$J$7*R73</f>
        <v>4.6878182147122874E-2</v>
      </c>
      <c r="T73" s="55">
        <f t="shared" si="9"/>
        <v>0.11397229317715918</v>
      </c>
    </row>
    <row r="74" spans="12:20" x14ac:dyDescent="0.25">
      <c r="L74" s="7">
        <v>0.67</v>
      </c>
      <c r="M74" s="7">
        <f t="shared" si="6"/>
        <v>0.32999999999999996</v>
      </c>
      <c r="N74" s="41">
        <f t="shared" si="10"/>
        <v>7.3564121689856404E-2</v>
      </c>
      <c r="O74" s="41">
        <f t="shared" si="7"/>
        <v>0.15029999999999999</v>
      </c>
      <c r="Q74" s="33">
        <v>0.32999999999999902</v>
      </c>
      <c r="R74" s="15">
        <f t="shared" si="8"/>
        <v>0.67000000000000104</v>
      </c>
      <c r="S74" s="69">
        <f t="shared" si="11"/>
        <v>4.7588457634200491E-2</v>
      </c>
      <c r="T74" s="55">
        <f t="shared" si="9"/>
        <v>0.11494157034651006</v>
      </c>
    </row>
    <row r="75" spans="12:20" x14ac:dyDescent="0.25">
      <c r="L75" s="7">
        <v>0.68</v>
      </c>
      <c r="M75" s="7">
        <f t="shared" si="6"/>
        <v>0.31999999999999995</v>
      </c>
      <c r="N75" s="41">
        <f t="shared" si="10"/>
        <v>7.4262238048687979E-2</v>
      </c>
      <c r="O75" s="41">
        <f t="shared" si="7"/>
        <v>0.1512</v>
      </c>
      <c r="Q75" s="33">
        <v>0.31999999999999901</v>
      </c>
      <c r="R75" s="15">
        <f t="shared" si="8"/>
        <v>0.68000000000000105</v>
      </c>
      <c r="S75" s="69">
        <f t="shared" si="11"/>
        <v>4.8298733121278109E-2</v>
      </c>
      <c r="T75" s="55">
        <f t="shared" si="9"/>
        <v>0.11591084751586095</v>
      </c>
    </row>
    <row r="76" spans="12:20" x14ac:dyDescent="0.25">
      <c r="L76" s="7">
        <v>0.69</v>
      </c>
      <c r="M76" s="7">
        <f t="shared" si="6"/>
        <v>0.31000000000000005</v>
      </c>
      <c r="N76" s="41">
        <f t="shared" si="10"/>
        <v>7.496879350769893E-2</v>
      </c>
      <c r="O76" s="41">
        <f t="shared" si="7"/>
        <v>0.15209999999999999</v>
      </c>
      <c r="Q76" s="33">
        <v>0.309999999999999</v>
      </c>
      <c r="R76" s="15">
        <f t="shared" si="8"/>
        <v>0.69000000000000106</v>
      </c>
      <c r="S76" s="69">
        <f t="shared" si="11"/>
        <v>4.9009008608355727E-2</v>
      </c>
      <c r="T76" s="55">
        <f t="shared" si="9"/>
        <v>0.11688012468521186</v>
      </c>
    </row>
    <row r="77" spans="12:20" x14ac:dyDescent="0.25">
      <c r="L77" s="7">
        <v>0.7</v>
      </c>
      <c r="M77" s="7">
        <f t="shared" si="6"/>
        <v>0.30000000000000004</v>
      </c>
      <c r="N77" s="41">
        <f t="shared" si="10"/>
        <v>7.5683551713698019E-2</v>
      </c>
      <c r="O77" s="41">
        <f t="shared" si="7"/>
        <v>0.153</v>
      </c>
      <c r="Q77" s="33">
        <v>0.29999999999999899</v>
      </c>
      <c r="R77" s="15">
        <f t="shared" si="8"/>
        <v>0.70000000000000107</v>
      </c>
      <c r="S77" s="69">
        <f t="shared" si="11"/>
        <v>4.9719284095433351E-2</v>
      </c>
      <c r="T77" s="55">
        <f t="shared" si="9"/>
        <v>0.11784940185456275</v>
      </c>
    </row>
    <row r="78" spans="12:20" x14ac:dyDescent="0.25">
      <c r="L78" s="7">
        <v>0.71</v>
      </c>
      <c r="M78" s="7">
        <f t="shared" si="6"/>
        <v>0.29000000000000004</v>
      </c>
      <c r="N78" s="41">
        <f t="shared" si="10"/>
        <v>7.6406282464205791E-2</v>
      </c>
      <c r="O78" s="41">
        <f t="shared" si="7"/>
        <v>0.15390000000000001</v>
      </c>
      <c r="Q78" s="33">
        <v>0.28999999999999898</v>
      </c>
      <c r="R78" s="15">
        <f t="shared" si="8"/>
        <v>0.71000000000000107</v>
      </c>
      <c r="S78" s="69">
        <f t="shared" si="11"/>
        <v>5.0429559582510969E-2</v>
      </c>
      <c r="T78" s="55">
        <f t="shared" si="9"/>
        <v>0.11881867902391366</v>
      </c>
    </row>
    <row r="79" spans="12:20" x14ac:dyDescent="0.25">
      <c r="L79" s="7">
        <v>0.72</v>
      </c>
      <c r="M79" s="7">
        <f t="shared" si="6"/>
        <v>0.28000000000000003</v>
      </c>
      <c r="N79" s="41">
        <f t="shared" si="10"/>
        <v>7.7136761663943357E-2</v>
      </c>
      <c r="O79" s="41">
        <f t="shared" si="7"/>
        <v>0.15479999999999999</v>
      </c>
      <c r="Q79" s="33">
        <v>0.27999999999999903</v>
      </c>
      <c r="R79" s="15">
        <f t="shared" si="8"/>
        <v>0.72000000000000097</v>
      </c>
      <c r="S79" s="69">
        <f t="shared" si="11"/>
        <v>5.1139835069588579E-2</v>
      </c>
      <c r="T79" s="55">
        <f t="shared" si="9"/>
        <v>0.11978795619326453</v>
      </c>
    </row>
    <row r="80" spans="12:20" x14ac:dyDescent="0.25">
      <c r="L80" s="7">
        <v>0.73</v>
      </c>
      <c r="M80" s="7">
        <f t="shared" si="6"/>
        <v>0.27</v>
      </c>
      <c r="N80" s="41">
        <f t="shared" si="10"/>
        <v>7.7874771267721882E-2</v>
      </c>
      <c r="O80" s="41">
        <f t="shared" si="7"/>
        <v>0.15570000000000001</v>
      </c>
      <c r="Q80" s="33">
        <v>0.26999999999999902</v>
      </c>
      <c r="R80" s="15">
        <f t="shared" si="8"/>
        <v>0.73000000000000098</v>
      </c>
      <c r="S80" s="69">
        <f t="shared" si="11"/>
        <v>5.1850110556666197E-2</v>
      </c>
      <c r="T80" s="55">
        <f t="shared" si="9"/>
        <v>0.12075723336261543</v>
      </c>
    </row>
    <row r="81" spans="12:20" x14ac:dyDescent="0.25">
      <c r="L81" s="7">
        <v>0.74</v>
      </c>
      <c r="M81" s="7">
        <f t="shared" si="6"/>
        <v>0.26</v>
      </c>
      <c r="N81" s="41">
        <f t="shared" si="10"/>
        <v>7.8620099211334005E-2</v>
      </c>
      <c r="O81" s="41">
        <f t="shared" si="7"/>
        <v>0.15659999999999999</v>
      </c>
      <c r="Q81" s="33">
        <v>0.25999999999999901</v>
      </c>
      <c r="R81" s="15">
        <f t="shared" si="8"/>
        <v>0.74000000000000099</v>
      </c>
      <c r="S81" s="69">
        <f t="shared" si="11"/>
        <v>5.2560386043743815E-2</v>
      </c>
      <c r="T81" s="55">
        <f t="shared" si="9"/>
        <v>0.12172651053196633</v>
      </c>
    </row>
    <row r="82" spans="12:20" x14ac:dyDescent="0.25">
      <c r="L82" s="7">
        <v>0.75</v>
      </c>
      <c r="M82" s="7">
        <f t="shared" si="6"/>
        <v>0.25</v>
      </c>
      <c r="N82" s="41">
        <f t="shared" si="10"/>
        <v>7.9372539331937733E-2</v>
      </c>
      <c r="O82" s="41">
        <f t="shared" si="7"/>
        <v>0.1575</v>
      </c>
      <c r="Q82" s="33">
        <v>0.249999999999999</v>
      </c>
      <c r="R82" s="15">
        <f t="shared" si="8"/>
        <v>0.750000000000001</v>
      </c>
      <c r="S82" s="69">
        <f t="shared" si="11"/>
        <v>5.3270661530821432E-2</v>
      </c>
      <c r="T82" s="55">
        <f t="shared" si="9"/>
        <v>0.12269578770131723</v>
      </c>
    </row>
    <row r="83" spans="12:20" x14ac:dyDescent="0.25">
      <c r="L83" s="7">
        <v>0.76</v>
      </c>
      <c r="M83" s="7">
        <f t="shared" si="6"/>
        <v>0.24</v>
      </c>
      <c r="N83" s="41">
        <f t="shared" si="10"/>
        <v>8.0131891279315262E-2</v>
      </c>
      <c r="O83" s="41">
        <f t="shared" si="7"/>
        <v>0.15840000000000001</v>
      </c>
      <c r="Q83" s="33">
        <v>0.23999999999999899</v>
      </c>
      <c r="R83" s="15">
        <f t="shared" si="8"/>
        <v>0.76000000000000101</v>
      </c>
      <c r="S83" s="69">
        <f t="shared" si="11"/>
        <v>5.398093701789905E-2</v>
      </c>
      <c r="T83" s="55">
        <f t="shared" si="9"/>
        <v>0.12366506487066811</v>
      </c>
    </row>
    <row r="84" spans="12:20" x14ac:dyDescent="0.25">
      <c r="L84" s="7">
        <v>0.77</v>
      </c>
      <c r="M84" s="7">
        <f t="shared" si="6"/>
        <v>0.22999999999999998</v>
      </c>
      <c r="N84" s="41">
        <f t="shared" si="10"/>
        <v>8.0897960419283751E-2</v>
      </c>
      <c r="O84" s="41">
        <f t="shared" si="7"/>
        <v>0.1593</v>
      </c>
      <c r="Q84" s="33">
        <v>0.22999999999999901</v>
      </c>
      <c r="R84" s="15">
        <f t="shared" si="8"/>
        <v>0.77000000000000102</v>
      </c>
      <c r="S84" s="69">
        <f t="shared" si="11"/>
        <v>5.4691212504976675E-2</v>
      </c>
      <c r="T84" s="55">
        <f t="shared" si="9"/>
        <v>0.12463434204001901</v>
      </c>
    </row>
    <row r="85" spans="12:20" x14ac:dyDescent="0.25">
      <c r="L85" s="7">
        <v>0.78</v>
      </c>
      <c r="M85" s="7">
        <f t="shared" si="6"/>
        <v>0.21999999999999997</v>
      </c>
      <c r="N85" s="41">
        <f t="shared" si="10"/>
        <v>8.167055773043308E-2</v>
      </c>
      <c r="O85" s="41">
        <f t="shared" si="7"/>
        <v>0.16020000000000001</v>
      </c>
      <c r="Q85" s="33">
        <v>0.219999999999999</v>
      </c>
      <c r="R85" s="15">
        <f t="shared" si="8"/>
        <v>0.78000000000000103</v>
      </c>
      <c r="S85" s="69">
        <f t="shared" si="11"/>
        <v>5.5401487992054292E-2</v>
      </c>
      <c r="T85" s="55">
        <f t="shared" si="9"/>
        <v>0.12560361920936991</v>
      </c>
    </row>
    <row r="86" spans="12:20" x14ac:dyDescent="0.25">
      <c r="L86" s="7">
        <v>0.79</v>
      </c>
      <c r="M86" s="7">
        <f t="shared" si="6"/>
        <v>0.20999999999999996</v>
      </c>
      <c r="N86" s="41">
        <f t="shared" si="10"/>
        <v>8.2449499695268033E-2</v>
      </c>
      <c r="O86" s="41">
        <f t="shared" si="7"/>
        <v>0.16109999999999999</v>
      </c>
      <c r="Q86" s="33">
        <v>0.20999999999999899</v>
      </c>
      <c r="R86" s="15">
        <f t="shared" si="8"/>
        <v>0.79000000000000103</v>
      </c>
      <c r="S86" s="69">
        <f t="shared" si="11"/>
        <v>5.611176347913191E-2</v>
      </c>
      <c r="T86" s="55">
        <f t="shared" si="9"/>
        <v>0.1265728963787208</v>
      </c>
    </row>
    <row r="87" spans="12:20" x14ac:dyDescent="0.25">
      <c r="L87" s="7">
        <v>0.8</v>
      </c>
      <c r="M87" s="7">
        <f t="shared" si="6"/>
        <v>0.19999999999999996</v>
      </c>
      <c r="N87" s="41">
        <f t="shared" si="10"/>
        <v>8.3234608186739265E-2</v>
      </c>
      <c r="O87" s="41">
        <f t="shared" si="7"/>
        <v>0.16199999999999998</v>
      </c>
      <c r="Q87" s="33">
        <v>0.19999999999999901</v>
      </c>
      <c r="R87" s="15">
        <f t="shared" si="8"/>
        <v>0.80000000000000093</v>
      </c>
      <c r="S87" s="69">
        <f t="shared" si="11"/>
        <v>5.682203896620952E-2</v>
      </c>
      <c r="T87" s="55">
        <f t="shared" si="9"/>
        <v>0.12754217354807168</v>
      </c>
    </row>
    <row r="88" spans="12:20" x14ac:dyDescent="0.25">
      <c r="L88" s="7">
        <v>0.81</v>
      </c>
      <c r="M88" s="7">
        <f t="shared" si="6"/>
        <v>0.18999999999999995</v>
      </c>
      <c r="N88" s="41">
        <f t="shared" si="10"/>
        <v>8.4025710351058644E-2</v>
      </c>
      <c r="O88" s="41">
        <f t="shared" si="7"/>
        <v>0.16290000000000002</v>
      </c>
      <c r="Q88" s="33">
        <v>0.189999999999999</v>
      </c>
      <c r="R88" s="15">
        <f t="shared" si="8"/>
        <v>0.81000000000000094</v>
      </c>
      <c r="S88" s="69">
        <f t="shared" si="11"/>
        <v>5.7532314453287138E-2</v>
      </c>
      <c r="T88" s="55">
        <f t="shared" si="9"/>
        <v>0.12851145071742257</v>
      </c>
    </row>
    <row r="89" spans="12:20" x14ac:dyDescent="0.25">
      <c r="L89" s="7">
        <v>0.82</v>
      </c>
      <c r="M89" s="7">
        <f t="shared" si="6"/>
        <v>0.18000000000000005</v>
      </c>
      <c r="N89" s="41">
        <f t="shared" si="10"/>
        <v>8.4822638487611318E-2</v>
      </c>
      <c r="O89" s="41">
        <f t="shared" si="7"/>
        <v>0.16379999999999997</v>
      </c>
      <c r="Q89" s="33">
        <v>0.17999999999999899</v>
      </c>
      <c r="R89" s="15">
        <f t="shared" si="8"/>
        <v>0.82000000000000095</v>
      </c>
      <c r="S89" s="69">
        <f t="shared" si="11"/>
        <v>5.8242589940364756E-2</v>
      </c>
      <c r="T89" s="55">
        <f t="shared" si="9"/>
        <v>0.12948072788677348</v>
      </c>
    </row>
    <row r="90" spans="12:20" x14ac:dyDescent="0.25">
      <c r="L90" s="7">
        <v>0.83</v>
      </c>
      <c r="M90" s="7">
        <f t="shared" si="6"/>
        <v>0.17000000000000004</v>
      </c>
      <c r="N90" s="41">
        <f t="shared" si="10"/>
        <v>8.562522992669859E-2</v>
      </c>
      <c r="O90" s="41">
        <f t="shared" si="7"/>
        <v>0.16469999999999999</v>
      </c>
      <c r="Q90" s="33">
        <v>0.16999999999999901</v>
      </c>
      <c r="R90" s="15">
        <f t="shared" si="8"/>
        <v>0.83000000000000096</v>
      </c>
      <c r="S90" s="69">
        <f t="shared" si="11"/>
        <v>5.8952865427442373E-2</v>
      </c>
      <c r="T90" s="55">
        <f t="shared" si="9"/>
        <v>0.13045000505612436</v>
      </c>
    </row>
    <row r="91" spans="12:20" x14ac:dyDescent="0.25">
      <c r="L91" s="7">
        <v>0.84</v>
      </c>
      <c r="M91" s="7">
        <f t="shared" si="6"/>
        <v>0.16000000000000003</v>
      </c>
      <c r="N91" s="41">
        <f t="shared" si="10"/>
        <v>8.6433326905771712E-2</v>
      </c>
      <c r="O91" s="41">
        <f t="shared" si="7"/>
        <v>0.1656</v>
      </c>
      <c r="Q91" s="33">
        <v>0.159999999999999</v>
      </c>
      <c r="R91" s="15">
        <f t="shared" si="8"/>
        <v>0.84000000000000097</v>
      </c>
      <c r="S91" s="69">
        <f t="shared" si="11"/>
        <v>5.9663140914519998E-2</v>
      </c>
      <c r="T91" s="55">
        <f t="shared" si="9"/>
        <v>0.13141928222547525</v>
      </c>
    </row>
    <row r="92" spans="12:20" x14ac:dyDescent="0.25">
      <c r="L92" s="7">
        <v>0.85</v>
      </c>
      <c r="M92" s="7">
        <f t="shared" si="6"/>
        <v>0.15000000000000002</v>
      </c>
      <c r="N92" s="41">
        <f t="shared" si="10"/>
        <v>8.7246776444748958E-2</v>
      </c>
      <c r="O92" s="41">
        <f t="shared" si="7"/>
        <v>0.16650000000000001</v>
      </c>
      <c r="Q92" s="33">
        <v>0.149999999999999</v>
      </c>
      <c r="R92" s="15">
        <f t="shared" si="8"/>
        <v>0.85000000000000098</v>
      </c>
      <c r="S92" s="69">
        <f t="shared" si="11"/>
        <v>6.0373416401597615E-2</v>
      </c>
      <c r="T92" s="55">
        <f t="shared" si="9"/>
        <v>0.13238855939482616</v>
      </c>
    </row>
    <row r="93" spans="12:20" x14ac:dyDescent="0.25">
      <c r="L93" s="7">
        <v>0.86</v>
      </c>
      <c r="M93" s="7">
        <f t="shared" si="6"/>
        <v>0.14000000000000001</v>
      </c>
      <c r="N93" s="41">
        <f t="shared" si="10"/>
        <v>8.8065430220944249E-2</v>
      </c>
      <c r="O93" s="41">
        <f t="shared" si="7"/>
        <v>0.16739999999999999</v>
      </c>
      <c r="Q93" s="33">
        <v>0.13999999999999899</v>
      </c>
      <c r="R93" s="15">
        <f t="shared" si="8"/>
        <v>0.86000000000000099</v>
      </c>
      <c r="S93" s="69">
        <f t="shared" si="11"/>
        <v>6.1083691888675233E-2</v>
      </c>
      <c r="T93" s="55">
        <f t="shared" si="9"/>
        <v>0.13335783656417705</v>
      </c>
    </row>
    <row r="94" spans="12:20" x14ac:dyDescent="0.25">
      <c r="L94" s="7">
        <v>0.87</v>
      </c>
      <c r="M94" s="7">
        <f t="shared" si="6"/>
        <v>0.13</v>
      </c>
      <c r="N94" s="41">
        <f t="shared" si="10"/>
        <v>8.8889144444077098E-2</v>
      </c>
      <c r="O94" s="41">
        <f t="shared" si="7"/>
        <v>0.16829999999999998</v>
      </c>
      <c r="Q94" s="33">
        <v>0.12999999999999901</v>
      </c>
      <c r="R94" s="15">
        <f t="shared" si="8"/>
        <v>0.87000000000000099</v>
      </c>
      <c r="S94" s="69">
        <f t="shared" si="11"/>
        <v>6.1793967375752851E-2</v>
      </c>
      <c r="T94" s="55">
        <f t="shared" si="9"/>
        <v>0.13432711373352796</v>
      </c>
    </row>
    <row r="95" spans="12:20" x14ac:dyDescent="0.25">
      <c r="L95" s="7">
        <v>0.88</v>
      </c>
      <c r="M95" s="7">
        <f t="shared" si="6"/>
        <v>0.12</v>
      </c>
      <c r="N95" s="41">
        <f t="shared" si="10"/>
        <v>8.9717779731778927E-2</v>
      </c>
      <c r="O95" s="41">
        <f t="shared" si="7"/>
        <v>0.16919999999999999</v>
      </c>
      <c r="Q95" s="33">
        <v>0.119999999999999</v>
      </c>
      <c r="R95" s="15">
        <f t="shared" si="8"/>
        <v>0.880000000000001</v>
      </c>
      <c r="S95" s="69">
        <f t="shared" si="11"/>
        <v>6.2504242862830475E-2</v>
      </c>
      <c r="T95" s="55">
        <f t="shared" si="9"/>
        <v>0.13529639090287884</v>
      </c>
    </row>
    <row r="96" spans="12:20" x14ac:dyDescent="0.25">
      <c r="L96" s="7">
        <v>0.89</v>
      </c>
      <c r="M96" s="7">
        <f t="shared" si="6"/>
        <v>0.10999999999999999</v>
      </c>
      <c r="N96" s="41">
        <f t="shared" si="10"/>
        <v>9.0551200985961533E-2</v>
      </c>
      <c r="O96" s="41">
        <f t="shared" si="7"/>
        <v>0.1701</v>
      </c>
      <c r="Q96" s="33">
        <v>0.109999999999999</v>
      </c>
      <c r="R96" s="15">
        <f t="shared" si="8"/>
        <v>0.89000000000000101</v>
      </c>
      <c r="S96" s="69">
        <f t="shared" si="11"/>
        <v>6.3214518349908086E-2</v>
      </c>
      <c r="T96" s="55">
        <f t="shared" si="9"/>
        <v>0.13626566807222976</v>
      </c>
    </row>
    <row r="97" spans="12:20" x14ac:dyDescent="0.25">
      <c r="L97" s="7">
        <v>0.9</v>
      </c>
      <c r="M97" s="7">
        <f t="shared" si="6"/>
        <v>9.9999999999999978E-2</v>
      </c>
      <c r="N97" s="41">
        <f t="shared" si="10"/>
        <v>9.13892772703669E-2</v>
      </c>
      <c r="O97" s="41">
        <f t="shared" si="7"/>
        <v>0.17100000000000001</v>
      </c>
      <c r="Q97" s="33">
        <v>9.9999999999999006E-2</v>
      </c>
      <c r="R97" s="15">
        <f t="shared" si="8"/>
        <v>0.90000000000000102</v>
      </c>
      <c r="S97" s="69">
        <f t="shared" si="11"/>
        <v>6.392479383698571E-2</v>
      </c>
      <c r="T97" s="55">
        <f t="shared" si="9"/>
        <v>0.13723494524158064</v>
      </c>
    </row>
    <row r="98" spans="12:20" x14ac:dyDescent="0.25">
      <c r="L98" s="7">
        <v>0.91</v>
      </c>
      <c r="M98" s="7">
        <f t="shared" si="6"/>
        <v>8.9999999999999969E-2</v>
      </c>
      <c r="N98" s="41">
        <f t="shared" si="10"/>
        <v>9.2231881689576314E-2</v>
      </c>
      <c r="O98" s="41">
        <f t="shared" si="7"/>
        <v>0.1719</v>
      </c>
      <c r="Q98" s="33">
        <v>8.9999999999998997E-2</v>
      </c>
      <c r="R98" s="15">
        <f t="shared" si="8"/>
        <v>0.91000000000000103</v>
      </c>
      <c r="S98" s="69">
        <f t="shared" si="11"/>
        <v>6.4635069324063321E-2</v>
      </c>
      <c r="T98" s="55">
        <f t="shared" si="9"/>
        <v>0.13820422241093153</v>
      </c>
    </row>
    <row r="99" spans="12:20" x14ac:dyDescent="0.25">
      <c r="L99" s="7">
        <v>0.92</v>
      </c>
      <c r="M99" s="7">
        <f t="shared" si="6"/>
        <v>7.999999999999996E-2</v>
      </c>
      <c r="N99" s="41">
        <f t="shared" si="10"/>
        <v>9.3078891269718092E-2</v>
      </c>
      <c r="O99" s="41">
        <f t="shared" si="7"/>
        <v>0.17279999999999998</v>
      </c>
      <c r="Q99" s="33">
        <v>7.9999999999999002E-2</v>
      </c>
      <c r="R99" s="15">
        <f t="shared" si="8"/>
        <v>0.92000000000000104</v>
      </c>
      <c r="S99" s="69">
        <f t="shared" si="11"/>
        <v>6.5345344811140946E-2</v>
      </c>
      <c r="T99" s="55">
        <f t="shared" si="9"/>
        <v>0.13917349958028244</v>
      </c>
    </row>
    <row r="100" spans="12:20" x14ac:dyDescent="0.25">
      <c r="L100" s="7">
        <v>0.93</v>
      </c>
      <c r="M100" s="7">
        <f t="shared" si="6"/>
        <v>6.9999999999999951E-2</v>
      </c>
      <c r="N100" s="41">
        <f t="shared" si="10"/>
        <v>9.3930186841078955E-2</v>
      </c>
      <c r="O100" s="41">
        <f t="shared" si="7"/>
        <v>0.17369999999999999</v>
      </c>
      <c r="Q100" s="33">
        <v>6.9999999999998994E-2</v>
      </c>
      <c r="R100" s="15">
        <f t="shared" si="8"/>
        <v>0.93000000000000105</v>
      </c>
      <c r="S100" s="69">
        <f t="shared" si="11"/>
        <v>6.605562029821857E-2</v>
      </c>
      <c r="T100" s="55">
        <f t="shared" si="9"/>
        <v>0.14014277674963332</v>
      </c>
    </row>
    <row r="101" spans="12:20" x14ac:dyDescent="0.25">
      <c r="L101" s="7">
        <v>0.94</v>
      </c>
      <c r="M101" s="7">
        <f t="shared" si="6"/>
        <v>6.0000000000000053E-2</v>
      </c>
      <c r="N101" s="41">
        <f t="shared" si="10"/>
        <v>9.4785652922792063E-2</v>
      </c>
      <c r="O101" s="41">
        <f t="shared" si="7"/>
        <v>0.17460000000000001</v>
      </c>
      <c r="Q101" s="33">
        <v>5.9999999999999103E-2</v>
      </c>
      <c r="R101" s="15">
        <f t="shared" si="8"/>
        <v>0.94000000000000095</v>
      </c>
      <c r="S101" s="69">
        <f t="shared" si="11"/>
        <v>6.6765895785296181E-2</v>
      </c>
      <c r="T101" s="55">
        <f t="shared" si="9"/>
        <v>0.14111205391898421</v>
      </c>
    </row>
    <row r="102" spans="12:20" x14ac:dyDescent="0.25">
      <c r="L102" s="7">
        <v>0.95</v>
      </c>
      <c r="M102" s="7">
        <f t="shared" si="6"/>
        <v>5.0000000000000044E-2</v>
      </c>
      <c r="N102" s="41">
        <f t="shared" si="10"/>
        <v>9.5645177609746751E-2</v>
      </c>
      <c r="O102" s="41">
        <f t="shared" si="7"/>
        <v>0.17549999999999999</v>
      </c>
      <c r="Q102" s="33">
        <v>4.9999999999998997E-2</v>
      </c>
      <c r="R102" s="15">
        <f t="shared" si="8"/>
        <v>0.95000000000000095</v>
      </c>
      <c r="S102" s="69">
        <f t="shared" si="11"/>
        <v>6.7476171272373792E-2</v>
      </c>
      <c r="T102" s="55">
        <f t="shared" si="9"/>
        <v>0.14208133108833509</v>
      </c>
    </row>
    <row r="103" spans="12:20" x14ac:dyDescent="0.25">
      <c r="L103" s="7">
        <v>0.96</v>
      </c>
      <c r="M103" s="7">
        <f t="shared" si="6"/>
        <v>4.0000000000000036E-2</v>
      </c>
      <c r="N103" s="41">
        <f t="shared" si="10"/>
        <v>9.6508652461838901E-2</v>
      </c>
      <c r="O103" s="41">
        <f t="shared" si="7"/>
        <v>0.17639999999999997</v>
      </c>
      <c r="Q103" s="33">
        <v>3.9999999999999002E-2</v>
      </c>
      <c r="R103" s="15">
        <f t="shared" si="8"/>
        <v>0.96000000000000096</v>
      </c>
      <c r="S103" s="69">
        <f t="shared" si="11"/>
        <v>6.8186446759451416E-2</v>
      </c>
      <c r="T103" s="55">
        <f t="shared" si="9"/>
        <v>0.14305060825768601</v>
      </c>
    </row>
    <row r="104" spans="12:20" x14ac:dyDescent="0.25">
      <c r="L104" s="7">
        <v>0.97</v>
      </c>
      <c r="M104" s="7">
        <f t="shared" si="6"/>
        <v>3.0000000000000027E-2</v>
      </c>
      <c r="N104" s="41">
        <f t="shared" si="10"/>
        <v>9.7375972395658261E-2</v>
      </c>
      <c r="O104" s="41">
        <f t="shared" si="7"/>
        <v>0.17729999999999999</v>
      </c>
      <c r="Q104" s="33">
        <v>2.9999999999999E-2</v>
      </c>
      <c r="R104" s="15">
        <f t="shared" si="8"/>
        <v>0.97000000000000097</v>
      </c>
      <c r="S104" s="69">
        <f t="shared" si="11"/>
        <v>6.8896722246529027E-2</v>
      </c>
      <c r="T104" s="55">
        <f t="shared" si="9"/>
        <v>0.14401988542703689</v>
      </c>
    </row>
    <row r="105" spans="12:20" x14ac:dyDescent="0.25">
      <c r="L105" s="7">
        <v>0.98</v>
      </c>
      <c r="M105" s="7">
        <f t="shared" si="6"/>
        <v>2.0000000000000018E-2</v>
      </c>
      <c r="N105" s="41">
        <f t="shared" si="10"/>
        <v>9.824703557868808E-2</v>
      </c>
      <c r="O105" s="41">
        <f t="shared" si="7"/>
        <v>0.1782</v>
      </c>
      <c r="Q105" s="33">
        <v>1.9999999999999001E-2</v>
      </c>
      <c r="R105" s="15">
        <f t="shared" si="8"/>
        <v>0.98000000000000098</v>
      </c>
      <c r="S105" s="69">
        <f t="shared" si="11"/>
        <v>6.9606997733606651E-2</v>
      </c>
      <c r="T105" s="55">
        <f t="shared" si="9"/>
        <v>0.14498916259638781</v>
      </c>
    </row>
    <row r="106" spans="12:20" x14ac:dyDescent="0.25">
      <c r="L106" s="7">
        <v>0.99</v>
      </c>
      <c r="M106" s="7">
        <f t="shared" si="6"/>
        <v>1.0000000000000009E-2</v>
      </c>
      <c r="N106" s="41">
        <f t="shared" si="10"/>
        <v>9.9121743326073528E-2</v>
      </c>
      <c r="O106" s="41">
        <f t="shared" si="7"/>
        <v>0.17910000000000001</v>
      </c>
      <c r="Q106" s="33">
        <v>9.9999999999990097E-3</v>
      </c>
      <c r="R106" s="15">
        <f t="shared" si="8"/>
        <v>0.99000000000000099</v>
      </c>
      <c r="S106" s="69">
        <f t="shared" si="11"/>
        <v>7.0317273220684276E-2</v>
      </c>
      <c r="T106" s="55">
        <f t="shared" si="9"/>
        <v>0.14595843976573869</v>
      </c>
    </row>
    <row r="107" spans="12:20" x14ac:dyDescent="0.25">
      <c r="L107" s="7">
        <v>1</v>
      </c>
      <c r="M107" s="7">
        <f t="shared" si="6"/>
        <v>0</v>
      </c>
      <c r="N107" s="41">
        <f t="shared" si="10"/>
        <v>0.1</v>
      </c>
      <c r="O107" s="41">
        <f t="shared" si="7"/>
        <v>0.18</v>
      </c>
      <c r="Q107" s="33">
        <v>0</v>
      </c>
      <c r="R107" s="15">
        <f t="shared" si="8"/>
        <v>1</v>
      </c>
      <c r="S107" s="69">
        <f t="shared" si="11"/>
        <v>7.1027548707761817E-2</v>
      </c>
      <c r="T107" s="55">
        <f t="shared" si="9"/>
        <v>0.14692771693508949</v>
      </c>
    </row>
    <row r="108" spans="12:20" x14ac:dyDescent="0.25">
      <c r="Q108" s="33"/>
      <c r="R108" s="15"/>
      <c r="S108" s="69"/>
      <c r="T108" s="55"/>
    </row>
    <row r="109" spans="12:20" x14ac:dyDescent="0.25">
      <c r="Q109" s="33"/>
      <c r="R109" s="15"/>
      <c r="S109" s="69"/>
      <c r="T109" s="55"/>
    </row>
    <row r="110" spans="12:20" x14ac:dyDescent="0.25">
      <c r="Q110" s="33"/>
      <c r="R110" s="15"/>
      <c r="S110" s="69"/>
      <c r="T110" s="55"/>
    </row>
    <row r="111" spans="12:20" x14ac:dyDescent="0.25">
      <c r="Q111" s="33"/>
      <c r="R111" s="15"/>
      <c r="S111" s="69"/>
      <c r="T111" s="55"/>
    </row>
    <row r="112" spans="12:20" x14ac:dyDescent="0.25">
      <c r="Q112" s="33"/>
      <c r="R112" s="15"/>
      <c r="S112" s="69"/>
      <c r="T112" s="55"/>
    </row>
    <row r="113" spans="17:20" x14ac:dyDescent="0.25">
      <c r="Q113" s="33"/>
      <c r="R113" s="15"/>
      <c r="S113" s="69"/>
      <c r="T113" s="55"/>
    </row>
    <row r="114" spans="17:20" x14ac:dyDescent="0.25">
      <c r="Q114" s="33"/>
      <c r="R114" s="15"/>
      <c r="S114" s="69"/>
      <c r="T114" s="55"/>
    </row>
    <row r="115" spans="17:20" x14ac:dyDescent="0.25">
      <c r="Q115" s="33"/>
      <c r="R115" s="15"/>
      <c r="S115" s="69"/>
      <c r="T115" s="55"/>
    </row>
    <row r="116" spans="17:20" x14ac:dyDescent="0.25">
      <c r="Q116" s="33"/>
      <c r="R116" s="15"/>
      <c r="S116" s="69"/>
      <c r="T116" s="55"/>
    </row>
    <row r="117" spans="17:20" x14ac:dyDescent="0.25">
      <c r="Q117" s="33"/>
      <c r="R117" s="15"/>
      <c r="S117" s="69"/>
      <c r="T117" s="55"/>
    </row>
    <row r="118" spans="17:20" x14ac:dyDescent="0.25">
      <c r="Q118" s="33"/>
      <c r="R118" s="15"/>
      <c r="S118" s="69"/>
      <c r="T118" s="55"/>
    </row>
    <row r="119" spans="17:20" x14ac:dyDescent="0.25">
      <c r="Q119" s="33"/>
      <c r="R119" s="15"/>
      <c r="S119" s="69"/>
      <c r="T119" s="55"/>
    </row>
    <row r="120" spans="17:20" x14ac:dyDescent="0.25">
      <c r="Q120" s="33"/>
      <c r="R120" s="15"/>
      <c r="S120" s="69"/>
      <c r="T120" s="55"/>
    </row>
    <row r="121" spans="17:20" x14ac:dyDescent="0.25">
      <c r="Q121" s="33"/>
      <c r="R121" s="15"/>
      <c r="S121" s="69"/>
      <c r="T121" s="55"/>
    </row>
    <row r="122" spans="17:20" x14ac:dyDescent="0.25">
      <c r="Q122" s="33"/>
      <c r="R122" s="15"/>
      <c r="S122" s="69"/>
      <c r="T122" s="55"/>
    </row>
    <row r="123" spans="17:20" x14ac:dyDescent="0.25">
      <c r="Q123" s="33"/>
      <c r="R123" s="15"/>
      <c r="S123" s="69"/>
      <c r="T123" s="55"/>
    </row>
    <row r="124" spans="17:20" x14ac:dyDescent="0.25">
      <c r="Q124" s="33"/>
      <c r="R124" s="15"/>
      <c r="S124" s="69"/>
      <c r="T124" s="55"/>
    </row>
    <row r="125" spans="17:20" x14ac:dyDescent="0.25">
      <c r="Q125" s="33"/>
      <c r="R125" s="15"/>
      <c r="S125" s="69"/>
      <c r="T125" s="55"/>
    </row>
    <row r="126" spans="17:20" x14ac:dyDescent="0.25">
      <c r="Q126" s="33"/>
      <c r="R126" s="15"/>
      <c r="S126" s="69"/>
      <c r="T126" s="55"/>
    </row>
    <row r="127" spans="17:20" x14ac:dyDescent="0.25">
      <c r="Q127" s="33"/>
      <c r="R127" s="15"/>
      <c r="S127" s="69"/>
      <c r="T127" s="55"/>
    </row>
    <row r="128" spans="17:20" x14ac:dyDescent="0.25">
      <c r="Q128" s="33"/>
      <c r="R128" s="15"/>
      <c r="S128" s="69"/>
      <c r="T128" s="55"/>
    </row>
    <row r="129" spans="17:20" x14ac:dyDescent="0.25">
      <c r="Q129" s="33"/>
      <c r="R129" s="15"/>
      <c r="S129" s="69"/>
      <c r="T129" s="55"/>
    </row>
    <row r="130" spans="17:20" x14ac:dyDescent="0.25">
      <c r="Q130" s="33"/>
      <c r="R130" s="15"/>
      <c r="S130" s="69"/>
      <c r="T130" s="55"/>
    </row>
    <row r="131" spans="17:20" x14ac:dyDescent="0.25">
      <c r="Q131" s="33"/>
      <c r="R131" s="15"/>
      <c r="S131" s="69"/>
      <c r="T131" s="55"/>
    </row>
    <row r="132" spans="17:20" x14ac:dyDescent="0.25">
      <c r="Q132" s="33"/>
      <c r="R132" s="15"/>
      <c r="S132" s="69"/>
      <c r="T132" s="55"/>
    </row>
    <row r="133" spans="17:20" x14ac:dyDescent="0.25">
      <c r="Q133" s="33"/>
      <c r="R133" s="15"/>
      <c r="S133" s="69"/>
      <c r="T133" s="55"/>
    </row>
    <row r="134" spans="17:20" x14ac:dyDescent="0.25">
      <c r="Q134" s="33"/>
      <c r="R134" s="15"/>
      <c r="S134" s="69"/>
      <c r="T134" s="55"/>
    </row>
    <row r="135" spans="17:20" x14ac:dyDescent="0.25">
      <c r="Q135" s="33"/>
      <c r="R135" s="15"/>
      <c r="S135" s="69"/>
      <c r="T135" s="55"/>
    </row>
    <row r="136" spans="17:20" x14ac:dyDescent="0.25">
      <c r="Q136" s="33"/>
      <c r="R136" s="15"/>
      <c r="S136" s="69"/>
      <c r="T136" s="55"/>
    </row>
    <row r="137" spans="17:20" x14ac:dyDescent="0.25">
      <c r="Q137" s="33"/>
      <c r="R137" s="15"/>
      <c r="S137" s="69"/>
      <c r="T137" s="55"/>
    </row>
    <row r="138" spans="17:20" x14ac:dyDescent="0.25">
      <c r="Q138" s="33"/>
      <c r="R138" s="15"/>
      <c r="S138" s="69"/>
      <c r="T138" s="55"/>
    </row>
    <row r="139" spans="17:20" x14ac:dyDescent="0.25">
      <c r="Q139" s="33"/>
      <c r="R139" s="15"/>
      <c r="S139" s="69"/>
      <c r="T139" s="55"/>
    </row>
    <row r="140" spans="17:20" x14ac:dyDescent="0.25">
      <c r="Q140" s="33"/>
      <c r="R140" s="15"/>
      <c r="S140" s="69"/>
      <c r="T140" s="55"/>
    </row>
    <row r="141" spans="17:20" x14ac:dyDescent="0.25">
      <c r="Q141" s="33"/>
      <c r="R141" s="15"/>
      <c r="S141" s="69"/>
      <c r="T141" s="55"/>
    </row>
    <row r="142" spans="17:20" x14ac:dyDescent="0.25">
      <c r="Q142" s="33"/>
      <c r="R142" s="15"/>
      <c r="S142" s="69"/>
      <c r="T142" s="55"/>
    </row>
    <row r="143" spans="17:20" x14ac:dyDescent="0.25">
      <c r="Q143" s="33"/>
      <c r="R143" s="15"/>
      <c r="S143" s="69"/>
      <c r="T143" s="55"/>
    </row>
    <row r="144" spans="17:20" x14ac:dyDescent="0.25">
      <c r="Q144" s="33"/>
      <c r="R144" s="15"/>
      <c r="S144" s="69"/>
      <c r="T144" s="55"/>
    </row>
    <row r="145" spans="17:20" x14ac:dyDescent="0.25">
      <c r="Q145" s="33"/>
      <c r="R145" s="15"/>
      <c r="S145" s="69"/>
      <c r="T145" s="55"/>
    </row>
    <row r="146" spans="17:20" x14ac:dyDescent="0.25">
      <c r="Q146" s="33"/>
      <c r="R146" s="15"/>
      <c r="S146" s="69"/>
      <c r="T146" s="55"/>
    </row>
    <row r="147" spans="17:20" x14ac:dyDescent="0.25">
      <c r="Q147" s="33"/>
      <c r="R147" s="15"/>
      <c r="S147" s="69"/>
      <c r="T147" s="55"/>
    </row>
    <row r="148" spans="17:20" x14ac:dyDescent="0.25">
      <c r="Q148" s="33"/>
      <c r="R148" s="15"/>
      <c r="S148" s="69"/>
      <c r="T148" s="55"/>
    </row>
    <row r="149" spans="17:20" x14ac:dyDescent="0.25">
      <c r="Q149" s="33"/>
      <c r="R149" s="15"/>
      <c r="S149" s="69"/>
      <c r="T149" s="55"/>
    </row>
    <row r="150" spans="17:20" x14ac:dyDescent="0.25">
      <c r="Q150" s="33"/>
      <c r="R150" s="15"/>
      <c r="S150" s="69"/>
      <c r="T150" s="55"/>
    </row>
    <row r="151" spans="17:20" x14ac:dyDescent="0.25">
      <c r="Q151" s="33"/>
      <c r="R151" s="15"/>
      <c r="S151" s="69"/>
      <c r="T151" s="55"/>
    </row>
    <row r="152" spans="17:20" x14ac:dyDescent="0.25">
      <c r="Q152" s="33"/>
      <c r="R152" s="15"/>
      <c r="S152" s="69"/>
      <c r="T152" s="55"/>
    </row>
    <row r="153" spans="17:20" x14ac:dyDescent="0.25">
      <c r="Q153" s="33"/>
      <c r="R153" s="15"/>
      <c r="S153" s="69"/>
      <c r="T153" s="55"/>
    </row>
    <row r="154" spans="17:20" x14ac:dyDescent="0.25">
      <c r="Q154" s="33"/>
      <c r="R154" s="15"/>
      <c r="S154" s="69"/>
      <c r="T154" s="55"/>
    </row>
    <row r="155" spans="17:20" x14ac:dyDescent="0.25">
      <c r="Q155" s="33"/>
      <c r="R155" s="15"/>
      <c r="S155" s="69"/>
      <c r="T155" s="55"/>
    </row>
    <row r="156" spans="17:20" x14ac:dyDescent="0.25">
      <c r="Q156" s="33"/>
      <c r="R156" s="15"/>
      <c r="S156" s="69"/>
      <c r="T156" s="55"/>
    </row>
    <row r="157" spans="17:20" x14ac:dyDescent="0.25">
      <c r="Q157" s="33"/>
      <c r="R157" s="15"/>
      <c r="S157" s="69"/>
      <c r="T157" s="55"/>
    </row>
    <row r="158" spans="17:20" x14ac:dyDescent="0.25">
      <c r="Q158" s="33"/>
      <c r="R158" s="15"/>
      <c r="S158" s="69"/>
      <c r="T158" s="55"/>
    </row>
    <row r="159" spans="17:20" x14ac:dyDescent="0.25">
      <c r="Q159" s="33"/>
      <c r="R159" s="15"/>
      <c r="S159" s="69"/>
      <c r="T159" s="55"/>
    </row>
    <row r="160" spans="17:20" x14ac:dyDescent="0.25">
      <c r="Q160" s="33"/>
      <c r="R160" s="15"/>
      <c r="S160" s="69"/>
      <c r="T160" s="55"/>
    </row>
    <row r="161" spans="17:20" x14ac:dyDescent="0.25">
      <c r="Q161" s="33"/>
      <c r="R161" s="15"/>
      <c r="S161" s="69"/>
      <c r="T161" s="55"/>
    </row>
    <row r="162" spans="17:20" x14ac:dyDescent="0.25">
      <c r="Q162" s="33"/>
      <c r="R162" s="15"/>
      <c r="S162" s="69"/>
      <c r="T162" s="55"/>
    </row>
    <row r="163" spans="17:20" x14ac:dyDescent="0.25">
      <c r="Q163" s="33"/>
      <c r="R163" s="15"/>
      <c r="S163" s="69"/>
      <c r="T163" s="55"/>
    </row>
    <row r="164" spans="17:20" x14ac:dyDescent="0.25">
      <c r="Q164" s="33"/>
      <c r="R164" s="15"/>
      <c r="S164" s="69"/>
      <c r="T164" s="55"/>
    </row>
    <row r="165" spans="17:20" x14ac:dyDescent="0.25">
      <c r="Q165" s="33"/>
      <c r="R165" s="15"/>
      <c r="S165" s="69"/>
      <c r="T165" s="55"/>
    </row>
    <row r="166" spans="17:20" x14ac:dyDescent="0.25">
      <c r="Q166" s="33"/>
      <c r="R166" s="15"/>
      <c r="S166" s="69"/>
      <c r="T166" s="55"/>
    </row>
    <row r="167" spans="17:20" x14ac:dyDescent="0.25">
      <c r="Q167" s="33"/>
      <c r="R167" s="15"/>
      <c r="S167" s="69"/>
      <c r="T167" s="55"/>
    </row>
    <row r="168" spans="17:20" x14ac:dyDescent="0.25">
      <c r="Q168" s="33"/>
      <c r="R168" s="15"/>
      <c r="S168" s="69"/>
      <c r="T168" s="55"/>
    </row>
    <row r="169" spans="17:20" x14ac:dyDescent="0.25">
      <c r="Q169" s="33"/>
      <c r="R169" s="15"/>
      <c r="S169" s="69"/>
      <c r="T169" s="55"/>
    </row>
    <row r="170" spans="17:20" x14ac:dyDescent="0.25">
      <c r="Q170" s="33"/>
      <c r="R170" s="15"/>
      <c r="S170" s="69"/>
      <c r="T170" s="55"/>
    </row>
    <row r="171" spans="17:20" x14ac:dyDescent="0.25">
      <c r="Q171" s="33"/>
      <c r="R171" s="15"/>
      <c r="S171" s="69"/>
      <c r="T171" s="55"/>
    </row>
    <row r="172" spans="17:20" x14ac:dyDescent="0.25">
      <c r="Q172" s="33"/>
      <c r="R172" s="15"/>
      <c r="S172" s="69"/>
      <c r="T172" s="55"/>
    </row>
    <row r="173" spans="17:20" x14ac:dyDescent="0.25">
      <c r="Q173" s="33"/>
      <c r="R173" s="15"/>
      <c r="S173" s="69"/>
      <c r="T173" s="55"/>
    </row>
    <row r="174" spans="17:20" x14ac:dyDescent="0.25">
      <c r="Q174" s="33"/>
      <c r="R174" s="15"/>
      <c r="S174" s="69"/>
      <c r="T174" s="55"/>
    </row>
    <row r="175" spans="17:20" x14ac:dyDescent="0.25">
      <c r="Q175" s="33"/>
      <c r="R175" s="15"/>
      <c r="S175" s="69"/>
      <c r="T175" s="55"/>
    </row>
    <row r="176" spans="17:20" x14ac:dyDescent="0.25">
      <c r="Q176" s="33"/>
      <c r="R176" s="15"/>
      <c r="S176" s="69"/>
      <c r="T176" s="55"/>
    </row>
    <row r="177" spans="17:20" x14ac:dyDescent="0.25">
      <c r="Q177" s="33"/>
      <c r="R177" s="15"/>
      <c r="S177" s="69"/>
      <c r="T177" s="55"/>
    </row>
    <row r="178" spans="17:20" x14ac:dyDescent="0.25">
      <c r="Q178" s="33"/>
      <c r="R178" s="15"/>
      <c r="S178" s="69"/>
      <c r="T178" s="55"/>
    </row>
    <row r="179" spans="17:20" x14ac:dyDescent="0.25">
      <c r="Q179" s="33"/>
      <c r="R179" s="15"/>
      <c r="S179" s="69"/>
      <c r="T179" s="55"/>
    </row>
    <row r="180" spans="17:20" x14ac:dyDescent="0.25">
      <c r="Q180" s="33"/>
      <c r="R180" s="15"/>
      <c r="S180" s="69"/>
      <c r="T180" s="55"/>
    </row>
    <row r="181" spans="17:20" x14ac:dyDescent="0.25">
      <c r="Q181" s="33"/>
      <c r="R181" s="15"/>
      <c r="S181" s="69"/>
      <c r="T181" s="55"/>
    </row>
    <row r="182" spans="17:20" x14ac:dyDescent="0.25">
      <c r="Q182" s="33"/>
      <c r="R182" s="15"/>
      <c r="S182" s="69"/>
      <c r="T182" s="55"/>
    </row>
    <row r="183" spans="17:20" x14ac:dyDescent="0.25">
      <c r="Q183" s="33"/>
      <c r="R183" s="15"/>
      <c r="S183" s="69"/>
      <c r="T183" s="55"/>
    </row>
    <row r="184" spans="17:20" x14ac:dyDescent="0.25">
      <c r="Q184" s="33"/>
      <c r="R184" s="15"/>
      <c r="S184" s="69"/>
      <c r="T184" s="55"/>
    </row>
    <row r="185" spans="17:20" x14ac:dyDescent="0.25">
      <c r="Q185" s="33"/>
      <c r="R185" s="15"/>
      <c r="S185" s="69"/>
      <c r="T185" s="55"/>
    </row>
    <row r="186" spans="17:20" x14ac:dyDescent="0.25">
      <c r="Q186" s="33"/>
      <c r="R186" s="15"/>
      <c r="S186" s="69"/>
      <c r="T186" s="55"/>
    </row>
    <row r="187" spans="17:20" x14ac:dyDescent="0.25">
      <c r="Q187" s="33"/>
      <c r="R187" s="15"/>
      <c r="S187" s="69"/>
      <c r="T187" s="55"/>
    </row>
    <row r="188" spans="17:20" x14ac:dyDescent="0.25">
      <c r="Q188" s="33"/>
      <c r="R188" s="15"/>
      <c r="S188" s="69"/>
      <c r="T188" s="55"/>
    </row>
    <row r="189" spans="17:20" x14ac:dyDescent="0.25">
      <c r="Q189" s="33"/>
      <c r="R189" s="15"/>
      <c r="S189" s="69"/>
      <c r="T189" s="55"/>
    </row>
    <row r="190" spans="17:20" x14ac:dyDescent="0.25">
      <c r="Q190" s="33"/>
      <c r="R190" s="15"/>
      <c r="S190" s="69"/>
      <c r="T190" s="55"/>
    </row>
    <row r="191" spans="17:20" x14ac:dyDescent="0.25">
      <c r="Q191" s="33"/>
      <c r="R191" s="15"/>
      <c r="S191" s="69"/>
      <c r="T191" s="55"/>
    </row>
    <row r="192" spans="17:20" x14ac:dyDescent="0.25">
      <c r="Q192" s="33"/>
      <c r="R192" s="15"/>
      <c r="S192" s="69"/>
      <c r="T192" s="55"/>
    </row>
    <row r="193" spans="17:20" x14ac:dyDescent="0.25">
      <c r="Q193" s="33"/>
      <c r="R193" s="15"/>
      <c r="S193" s="69"/>
      <c r="T193" s="55"/>
    </row>
    <row r="194" spans="17:20" x14ac:dyDescent="0.25">
      <c r="Q194" s="33"/>
      <c r="R194" s="15"/>
      <c r="S194" s="69"/>
      <c r="T194" s="55"/>
    </row>
    <row r="195" spans="17:20" x14ac:dyDescent="0.25">
      <c r="Q195" s="33"/>
      <c r="R195" s="15"/>
      <c r="S195" s="69"/>
      <c r="T195" s="55"/>
    </row>
    <row r="196" spans="17:20" x14ac:dyDescent="0.25">
      <c r="Q196" s="33"/>
      <c r="R196" s="15"/>
      <c r="S196" s="69"/>
      <c r="T196" s="55"/>
    </row>
    <row r="197" spans="17:20" x14ac:dyDescent="0.25">
      <c r="Q197" s="33"/>
      <c r="R197" s="15"/>
      <c r="S197" s="69"/>
      <c r="T197" s="55"/>
    </row>
    <row r="198" spans="17:20" x14ac:dyDescent="0.25">
      <c r="Q198" s="33"/>
      <c r="R198" s="15"/>
      <c r="S198" s="69"/>
      <c r="T198" s="55"/>
    </row>
    <row r="199" spans="17:20" x14ac:dyDescent="0.25">
      <c r="Q199" s="33"/>
      <c r="R199" s="15"/>
      <c r="S199" s="69"/>
      <c r="T199" s="55"/>
    </row>
    <row r="200" spans="17:20" x14ac:dyDescent="0.25">
      <c r="Q200" s="33"/>
      <c r="R200" s="15"/>
      <c r="S200" s="69"/>
      <c r="T200" s="55"/>
    </row>
    <row r="201" spans="17:20" x14ac:dyDescent="0.25">
      <c r="Q201" s="33"/>
      <c r="R201" s="15"/>
      <c r="S201" s="69"/>
      <c r="T201" s="55"/>
    </row>
  </sheetData>
  <mergeCells count="2">
    <mergeCell ref="L5:O5"/>
    <mergeCell ref="Q5:T5"/>
  </mergeCells>
  <hyperlinks>
    <hyperlink ref="B4" r:id="rId1"/>
  </hyperlinks>
  <pageMargins left="0.7" right="0.7" top="0.75" bottom="0.75" header="0.3" footer="0.3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Q54"/>
  <sheetViews>
    <sheetView workbookViewId="0"/>
  </sheetViews>
  <sheetFormatPr defaultRowHeight="15" x14ac:dyDescent="0.25"/>
  <cols>
    <col min="1" max="1" width="9.140625" style="11"/>
    <col min="2" max="2" width="18.5703125" style="11" bestFit="1" customWidth="1"/>
    <col min="3" max="3" width="15.28515625" style="33" bestFit="1" customWidth="1"/>
    <col min="4" max="4" width="18.140625" style="33" bestFit="1" customWidth="1"/>
    <col min="5" max="5" width="12" style="11" bestFit="1" customWidth="1"/>
    <col min="6" max="6" width="12.140625" style="11" bestFit="1" customWidth="1"/>
    <col min="7" max="7" width="20.140625" style="15" customWidth="1"/>
    <col min="8" max="8" width="1.7109375" style="11" customWidth="1"/>
    <col min="9" max="9" width="19.28515625" style="11" customWidth="1"/>
    <col min="10" max="10" width="25.85546875" style="11" bestFit="1" customWidth="1"/>
    <col min="11" max="11" width="25.85546875" style="11" customWidth="1"/>
    <col min="12" max="12" width="15.7109375" style="11" bestFit="1" customWidth="1"/>
    <col min="13" max="16384" width="9.140625" style="11"/>
  </cols>
  <sheetData>
    <row r="4" spans="2:17" x14ac:dyDescent="0.25">
      <c r="B4" s="24" t="s">
        <v>22</v>
      </c>
    </row>
    <row r="6" spans="2:17" x14ac:dyDescent="0.25">
      <c r="C6" s="48" t="s">
        <v>0</v>
      </c>
      <c r="D6" s="48" t="s">
        <v>1</v>
      </c>
      <c r="E6" s="28"/>
      <c r="G6" s="18" t="s">
        <v>25</v>
      </c>
      <c r="H6" s="28"/>
      <c r="I6" s="28"/>
      <c r="J6" s="18" t="s">
        <v>26</v>
      </c>
      <c r="K6" s="28"/>
      <c r="L6" s="28"/>
      <c r="M6" s="28"/>
      <c r="N6" s="28"/>
      <c r="O6" s="28"/>
      <c r="P6" s="28"/>
      <c r="Q6" s="28"/>
    </row>
    <row r="7" spans="2:17" x14ac:dyDescent="0.25">
      <c r="B7" s="4" t="s">
        <v>2</v>
      </c>
      <c r="C7" s="66">
        <v>0.18</v>
      </c>
      <c r="D7" s="66">
        <v>0.1</v>
      </c>
      <c r="E7" s="28"/>
      <c r="F7" s="19" t="s">
        <v>10</v>
      </c>
      <c r="G7" s="58">
        <v>0.94342310312893263</v>
      </c>
      <c r="H7" s="19"/>
      <c r="I7" s="39" t="s">
        <v>14</v>
      </c>
      <c r="J7" s="16">
        <f>C7*G7+C8*G8+C9*G9</f>
        <v>0.17600808045665761</v>
      </c>
      <c r="K7" s="30"/>
      <c r="L7" s="30"/>
      <c r="M7" s="28"/>
      <c r="N7" s="28"/>
      <c r="O7" s="28"/>
      <c r="P7" s="28"/>
      <c r="Q7" s="28"/>
    </row>
    <row r="8" spans="2:17" x14ac:dyDescent="0.25">
      <c r="B8" s="4" t="s">
        <v>3</v>
      </c>
      <c r="C8" s="67">
        <v>0.09</v>
      </c>
      <c r="D8" s="67">
        <v>0.06</v>
      </c>
      <c r="E8" s="28"/>
      <c r="F8" s="19" t="s">
        <v>11</v>
      </c>
      <c r="G8" s="58">
        <v>4.6576909927219523E-2</v>
      </c>
      <c r="H8" s="38"/>
      <c r="I8" s="40" t="s">
        <v>1</v>
      </c>
      <c r="J8" s="41">
        <f>SQRT(G27)</f>
        <v>9.572522228922388E-2</v>
      </c>
      <c r="K8" s="31"/>
      <c r="L8" s="32"/>
      <c r="M8" s="28"/>
      <c r="N8" s="28"/>
      <c r="O8" s="28"/>
      <c r="P8" s="28"/>
      <c r="Q8" s="28"/>
    </row>
    <row r="9" spans="2:17" x14ac:dyDescent="0.25">
      <c r="B9" s="4" t="s">
        <v>31</v>
      </c>
      <c r="C9" s="68">
        <v>0.2</v>
      </c>
      <c r="D9" s="68">
        <v>0.06</v>
      </c>
      <c r="E9" s="28"/>
      <c r="F9" s="4" t="s">
        <v>32</v>
      </c>
      <c r="G9" s="27">
        <v>0.01</v>
      </c>
      <c r="H9" s="31"/>
      <c r="I9" s="31"/>
      <c r="J9" s="31"/>
      <c r="K9" s="31"/>
      <c r="L9" s="32"/>
      <c r="M9" s="28"/>
      <c r="N9" s="28"/>
      <c r="O9" s="28"/>
      <c r="P9" s="28"/>
      <c r="Q9" s="28"/>
    </row>
    <row r="10" spans="2:17" x14ac:dyDescent="0.25">
      <c r="E10" s="28"/>
      <c r="F10" s="4"/>
      <c r="H10" s="31"/>
      <c r="I10" s="31"/>
      <c r="J10" s="31"/>
      <c r="K10" s="31"/>
      <c r="L10" s="32"/>
      <c r="M10" s="28"/>
      <c r="N10" s="28"/>
      <c r="O10" s="28"/>
      <c r="P10" s="28"/>
      <c r="Q10" s="28"/>
    </row>
    <row r="11" spans="2:17" x14ac:dyDescent="0.25">
      <c r="B11" s="4" t="s">
        <v>24</v>
      </c>
      <c r="C11" s="57">
        <f>'Capital Allocation Line'!C8</f>
        <v>0.05</v>
      </c>
      <c r="E11" s="28"/>
      <c r="F11" s="19" t="s">
        <v>28</v>
      </c>
      <c r="G11" s="31">
        <f>SUM(G7:G9)</f>
        <v>1.0000000130561522</v>
      </c>
      <c r="H11" s="31"/>
      <c r="I11" s="42" t="s">
        <v>29</v>
      </c>
      <c r="J11" s="74">
        <f>(J7-C11)/J8</f>
        <v>1.3163519231737819</v>
      </c>
      <c r="K11" s="31"/>
      <c r="L11" s="32"/>
      <c r="M11" s="28"/>
      <c r="N11" s="28"/>
      <c r="O11" s="28"/>
      <c r="P11" s="28"/>
      <c r="Q11" s="28"/>
    </row>
    <row r="12" spans="2:17" x14ac:dyDescent="0.25">
      <c r="B12" s="28"/>
      <c r="C12" s="35"/>
      <c r="D12" s="35"/>
      <c r="E12" s="28"/>
      <c r="F12" s="28"/>
      <c r="G12" s="31"/>
      <c r="H12" s="31"/>
      <c r="I12" s="31"/>
      <c r="J12" s="31"/>
      <c r="K12" s="31"/>
      <c r="L12" s="32"/>
      <c r="M12" s="28"/>
      <c r="N12" s="28"/>
      <c r="O12" s="28"/>
      <c r="P12" s="28"/>
      <c r="Q12" s="28"/>
    </row>
    <row r="13" spans="2:17" x14ac:dyDescent="0.25">
      <c r="C13" s="11"/>
      <c r="D13" s="35"/>
      <c r="E13" s="28"/>
      <c r="F13" s="28"/>
      <c r="G13" s="31"/>
      <c r="H13" s="31"/>
      <c r="I13" s="31"/>
      <c r="J13" s="31"/>
      <c r="K13" s="31"/>
      <c r="L13" s="32"/>
      <c r="M13" s="28"/>
      <c r="N13" s="28"/>
      <c r="O13" s="28"/>
      <c r="P13" s="28"/>
      <c r="Q13" s="28"/>
    </row>
    <row r="14" spans="2:17" x14ac:dyDescent="0.25">
      <c r="B14" s="19" t="s">
        <v>30</v>
      </c>
      <c r="C14" s="11"/>
      <c r="D14" s="35"/>
      <c r="E14" s="28"/>
      <c r="F14" s="28"/>
      <c r="G14" s="31"/>
      <c r="H14" s="31"/>
      <c r="I14" s="31"/>
      <c r="J14" s="31"/>
      <c r="K14" s="31"/>
      <c r="L14" s="32"/>
      <c r="M14" s="28"/>
      <c r="N14" s="28"/>
      <c r="O14" s="28"/>
      <c r="P14" s="28"/>
      <c r="Q14" s="28"/>
    </row>
    <row r="15" spans="2:17" x14ac:dyDescent="0.25">
      <c r="B15" s="19"/>
      <c r="C15" s="11"/>
      <c r="D15" s="35"/>
      <c r="E15" s="28"/>
      <c r="F15" s="28"/>
      <c r="G15" s="31"/>
      <c r="H15" s="31"/>
      <c r="I15" s="31"/>
      <c r="J15" s="31"/>
      <c r="K15" s="31"/>
      <c r="L15" s="32"/>
      <c r="M15" s="28"/>
      <c r="N15" s="28"/>
      <c r="O15" s="28"/>
      <c r="P15" s="28"/>
      <c r="Q15" s="28"/>
    </row>
    <row r="16" spans="2:17" x14ac:dyDescent="0.25">
      <c r="B16" s="28"/>
      <c r="C16" s="35" t="s">
        <v>2</v>
      </c>
      <c r="D16" s="35" t="s">
        <v>3</v>
      </c>
      <c r="E16" s="28" t="s">
        <v>31</v>
      </c>
      <c r="F16" s="28"/>
      <c r="G16" s="31"/>
      <c r="H16" s="31"/>
      <c r="I16" s="31"/>
      <c r="J16" s="31"/>
      <c r="K16" s="31"/>
      <c r="L16" s="32"/>
      <c r="M16" s="28"/>
      <c r="N16" s="28"/>
      <c r="O16" s="28"/>
      <c r="P16" s="28"/>
      <c r="Q16" s="28"/>
    </row>
    <row r="17" spans="2:17" x14ac:dyDescent="0.25">
      <c r="B17" s="35" t="s">
        <v>2</v>
      </c>
      <c r="C17" s="50">
        <v>1</v>
      </c>
      <c r="D17" s="50">
        <v>0.5</v>
      </c>
      <c r="E17" s="51">
        <f>C19</f>
        <v>-0.1</v>
      </c>
      <c r="F17" s="28"/>
      <c r="G17" s="31"/>
      <c r="H17" s="31"/>
      <c r="I17" s="31"/>
      <c r="J17" s="31"/>
      <c r="K17" s="31"/>
      <c r="L17" s="32"/>
      <c r="M17" s="28"/>
      <c r="N17" s="28"/>
      <c r="O17" s="28"/>
      <c r="P17" s="28"/>
      <c r="Q17" s="28"/>
    </row>
    <row r="18" spans="2:17" x14ac:dyDescent="0.25">
      <c r="B18" s="35" t="s">
        <v>11</v>
      </c>
      <c r="C18" s="49">
        <v>0.5</v>
      </c>
      <c r="D18" s="49">
        <v>1</v>
      </c>
      <c r="E18" s="52">
        <f>D19</f>
        <v>0.7</v>
      </c>
      <c r="F18" s="28"/>
      <c r="G18" s="31"/>
      <c r="H18" s="31"/>
      <c r="I18" s="31"/>
      <c r="J18" s="31"/>
      <c r="K18" s="31"/>
      <c r="L18" s="32"/>
      <c r="M18" s="28"/>
      <c r="N18" s="28"/>
      <c r="O18" s="28"/>
      <c r="P18" s="28"/>
      <c r="Q18" s="28"/>
    </row>
    <row r="19" spans="2:17" x14ac:dyDescent="0.25">
      <c r="B19" s="35" t="s">
        <v>31</v>
      </c>
      <c r="C19" s="53">
        <v>-0.1</v>
      </c>
      <c r="D19" s="53">
        <v>0.7</v>
      </c>
      <c r="E19" s="10">
        <v>1</v>
      </c>
      <c r="F19" s="28"/>
      <c r="G19" s="31"/>
      <c r="H19" s="31"/>
      <c r="I19" s="31"/>
      <c r="J19" s="31"/>
      <c r="K19" s="31"/>
      <c r="L19" s="32"/>
      <c r="M19" s="28"/>
      <c r="N19" s="28"/>
      <c r="O19" s="28"/>
      <c r="P19" s="28"/>
      <c r="Q19" s="28"/>
    </row>
    <row r="20" spans="2:17" ht="18.75" x14ac:dyDescent="0.25">
      <c r="B20" s="46"/>
      <c r="C20" s="35"/>
      <c r="D20" s="35"/>
      <c r="E20" s="28"/>
      <c r="F20" s="28"/>
      <c r="G20" s="31"/>
      <c r="H20" s="31"/>
      <c r="I20" s="31"/>
      <c r="J20" s="31"/>
      <c r="K20" s="31"/>
      <c r="L20" s="32"/>
      <c r="M20" s="28"/>
      <c r="N20" s="28"/>
      <c r="O20" s="28"/>
      <c r="P20" s="28"/>
      <c r="Q20" s="28"/>
    </row>
    <row r="21" spans="2:17" x14ac:dyDescent="0.25">
      <c r="B21" s="19" t="s">
        <v>33</v>
      </c>
      <c r="C21" s="35"/>
      <c r="D21" s="35"/>
      <c r="E21" s="28"/>
      <c r="F21" s="28"/>
      <c r="G21" s="31"/>
      <c r="H21" s="31"/>
      <c r="I21" s="31"/>
      <c r="J21" s="31"/>
      <c r="K21" s="31"/>
      <c r="L21" s="32"/>
      <c r="M21" s="28"/>
      <c r="N21" s="28"/>
      <c r="O21" s="28"/>
      <c r="P21" s="28"/>
      <c r="Q21" s="28"/>
    </row>
    <row r="22" spans="2:17" ht="18.75" x14ac:dyDescent="0.25">
      <c r="B22" s="46"/>
      <c r="C22" s="35"/>
      <c r="D22" s="35"/>
      <c r="E22" s="28"/>
      <c r="F22" s="28"/>
      <c r="G22" s="31"/>
      <c r="H22" s="31"/>
      <c r="I22" s="31"/>
      <c r="J22" s="31"/>
      <c r="K22" s="31"/>
      <c r="L22" s="32"/>
      <c r="M22" s="28"/>
      <c r="N22" s="28"/>
      <c r="O22" s="28"/>
      <c r="P22" s="28"/>
      <c r="Q22" s="28"/>
    </row>
    <row r="23" spans="2:17" ht="18.75" x14ac:dyDescent="0.25">
      <c r="B23" s="46"/>
      <c r="C23" s="35" t="s">
        <v>2</v>
      </c>
      <c r="D23" s="35" t="s">
        <v>3</v>
      </c>
      <c r="E23" s="28" t="s">
        <v>31</v>
      </c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 x14ac:dyDescent="0.25">
      <c r="B24" s="35" t="s">
        <v>2</v>
      </c>
      <c r="C24" s="59">
        <f>C17*D7*D7</f>
        <v>1.0000000000000002E-2</v>
      </c>
      <c r="D24" s="59">
        <f>D17*D7*D8</f>
        <v>3.0000000000000001E-3</v>
      </c>
      <c r="E24" s="63">
        <f>E17*D7*D9</f>
        <v>-6.0000000000000006E-4</v>
      </c>
      <c r="F24" s="28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2:17" x14ac:dyDescent="0.25">
      <c r="B25" s="35" t="s">
        <v>11</v>
      </c>
      <c r="C25" s="60">
        <f>C18*D7*D8</f>
        <v>3.0000000000000001E-3</v>
      </c>
      <c r="D25" s="60">
        <f>D18*D8*D8</f>
        <v>3.5999999999999999E-3</v>
      </c>
      <c r="E25" s="64">
        <f>E18*D8*D9</f>
        <v>2.5199999999999997E-3</v>
      </c>
      <c r="F25" s="28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2:17" x14ac:dyDescent="0.25">
      <c r="B26" s="35" t="s">
        <v>31</v>
      </c>
      <c r="C26" s="61">
        <f>C19*D7*D9</f>
        <v>-6.0000000000000006E-4</v>
      </c>
      <c r="D26" s="61">
        <f>D19*D8*D9</f>
        <v>2.5199999999999997E-3</v>
      </c>
      <c r="E26" s="65">
        <f>E19*D9*D9</f>
        <v>3.5999999999999999E-3</v>
      </c>
      <c r="F26" s="28"/>
      <c r="G26" s="30" t="s">
        <v>34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2:17" ht="17.25" customHeight="1" x14ac:dyDescent="0.25">
      <c r="B27" s="46"/>
      <c r="C27" s="62">
        <f>G7*SUMPRODUCT($G$7:$G$9,C24:C26)</f>
        <v>9.0266361752485563E-3</v>
      </c>
      <c r="D27" s="62">
        <f>G8*SUMPRODUCT($G$7:$G$9,D24:D26)</f>
        <v>1.4080880756137459E-4</v>
      </c>
      <c r="E27" s="62">
        <f>G9*SUMPRODUCT($G$7:$G$9,E24:E26)</f>
        <v>-4.1268004886076641E-6</v>
      </c>
      <c r="F27" s="28"/>
      <c r="G27" s="75">
        <f>SUM(C27:E27)</f>
        <v>9.1633181823213231E-3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2:17" ht="17.25" customHeight="1" x14ac:dyDescent="0.25">
      <c r="B28" s="46"/>
      <c r="C28" s="54"/>
      <c r="D28" s="54"/>
      <c r="E28" s="5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2:17" ht="18.75" x14ac:dyDescent="0.25">
      <c r="B29" s="46"/>
      <c r="C29" s="35"/>
      <c r="D29" s="35"/>
      <c r="E29" s="28"/>
      <c r="F29" s="28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2:17" ht="18.75" x14ac:dyDescent="0.25">
      <c r="B30" s="46"/>
      <c r="C30" s="35"/>
      <c r="D30" s="35"/>
      <c r="E30" s="28"/>
      <c r="F30" s="28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2:17" ht="18.75" x14ac:dyDescent="0.25">
      <c r="B31" s="46"/>
      <c r="C31" s="35"/>
      <c r="D31" s="35"/>
      <c r="E31" s="28"/>
      <c r="F31" s="28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2:17" ht="18.75" x14ac:dyDescent="0.25">
      <c r="B32" s="46"/>
      <c r="C32" s="35"/>
      <c r="D32" s="35"/>
      <c r="E32" s="28"/>
      <c r="F32" s="28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2:17" ht="18.75" x14ac:dyDescent="0.25">
      <c r="B33" s="46"/>
      <c r="C33" s="35"/>
      <c r="D33" s="35"/>
      <c r="E33" s="28"/>
      <c r="F33" s="28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2:17" ht="18.75" x14ac:dyDescent="0.25">
      <c r="B34" s="46"/>
      <c r="C34" s="35"/>
      <c r="D34" s="35"/>
      <c r="E34" s="28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2:17" ht="18.75" x14ac:dyDescent="0.25">
      <c r="B35" s="46"/>
      <c r="C35" s="35"/>
      <c r="D35" s="35"/>
      <c r="E35" s="28"/>
      <c r="F35" s="28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7" ht="18.75" x14ac:dyDescent="0.25">
      <c r="B36" s="46"/>
      <c r="C36" s="35"/>
      <c r="D36" s="35"/>
      <c r="E36" s="28"/>
      <c r="F36" s="28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17" ht="18.75" x14ac:dyDescent="0.25">
      <c r="B37" s="46"/>
      <c r="C37" s="35"/>
      <c r="D37" s="35"/>
      <c r="E37" s="28"/>
      <c r="F37" s="28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ht="18.75" x14ac:dyDescent="0.25">
      <c r="B38" s="46"/>
      <c r="C38" s="35"/>
      <c r="D38" s="35"/>
      <c r="E38" s="28"/>
      <c r="F38" s="28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8.75" x14ac:dyDescent="0.25">
      <c r="B39" s="46"/>
      <c r="C39" s="35"/>
      <c r="D39" s="35"/>
      <c r="E39" s="28"/>
      <c r="F39" s="28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2:17" ht="18.75" x14ac:dyDescent="0.25">
      <c r="B40" s="46"/>
      <c r="C40" s="35"/>
      <c r="D40" s="35"/>
      <c r="E40" s="28"/>
      <c r="F40" s="28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2:17" ht="16.5" x14ac:dyDescent="0.25">
      <c r="B41" s="47"/>
      <c r="C41" s="35"/>
      <c r="D41" s="35"/>
      <c r="E41" s="28"/>
      <c r="F41" s="28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2:17" ht="18.75" x14ac:dyDescent="0.25">
      <c r="B42" s="46"/>
      <c r="C42" s="35"/>
      <c r="D42" s="35"/>
      <c r="E42" s="28"/>
      <c r="F42" s="28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2:17" ht="18.75" x14ac:dyDescent="0.25">
      <c r="B43" s="46"/>
      <c r="C43" s="35"/>
      <c r="D43" s="35"/>
      <c r="E43" s="28"/>
      <c r="F43" s="28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2:17" ht="18.75" x14ac:dyDescent="0.25">
      <c r="B44" s="46"/>
    </row>
    <row r="45" spans="2:17" ht="18.75" x14ac:dyDescent="0.25">
      <c r="B45" s="46"/>
    </row>
    <row r="46" spans="2:17" ht="18.75" x14ac:dyDescent="0.25">
      <c r="B46" s="46"/>
    </row>
    <row r="47" spans="2:17" ht="18.75" x14ac:dyDescent="0.25">
      <c r="B47" s="46"/>
    </row>
    <row r="48" spans="2:17" ht="18.75" x14ac:dyDescent="0.25">
      <c r="B48" s="46"/>
    </row>
    <row r="49" spans="2:2" ht="18.75" x14ac:dyDescent="0.25">
      <c r="B49" s="46"/>
    </row>
    <row r="50" spans="2:2" ht="18.75" x14ac:dyDescent="0.25">
      <c r="B50" s="46"/>
    </row>
    <row r="51" spans="2:2" ht="18.75" x14ac:dyDescent="0.25">
      <c r="B51" s="46"/>
    </row>
    <row r="52" spans="2:2" ht="18.75" x14ac:dyDescent="0.25">
      <c r="B52" s="46"/>
    </row>
    <row r="53" spans="2:2" ht="18.75" x14ac:dyDescent="0.25">
      <c r="B53" s="46"/>
    </row>
    <row r="54" spans="2:2" ht="18.75" x14ac:dyDescent="0.25">
      <c r="B54" s="46"/>
    </row>
  </sheetData>
  <hyperlinks>
    <hyperlink ref="B4" r:id="rId1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Capital Allocation Line</vt:lpstr>
      <vt:lpstr>Efficient Frontier</vt:lpstr>
      <vt:lpstr>Optimal Risky Portfolio</vt:lpstr>
      <vt:lpstr>Using Covariance Matrix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2014-12-01T17:24:34Z</dcterms:created>
  <dcterms:modified xsi:type="dcterms:W3CDTF">2014-12-16T10:08:24Z</dcterms:modified>
</cp:coreProperties>
</file>