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Input data" sheetId="1" r:id="rId1"/>
    <sheet name="Determine Alphas" sheetId="2" r:id="rId2"/>
    <sheet name="Treynor-Black model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  <c r="H33" i="1"/>
  <c r="C33" i="1"/>
  <c r="H32" i="1"/>
  <c r="D32" i="1"/>
  <c r="E32" i="1"/>
  <c r="C32" i="1"/>
  <c r="F31" i="2"/>
  <c r="Z31" i="2"/>
  <c r="P31" i="2"/>
  <c r="E8" i="3"/>
  <c r="D10" i="3"/>
  <c r="D9" i="3"/>
  <c r="D8" i="3"/>
  <c r="E9" i="3"/>
  <c r="E10" i="3"/>
  <c r="C10" i="3"/>
  <c r="C9" i="3"/>
  <c r="C8" i="3"/>
  <c r="C16" i="3" l="1"/>
  <c r="C15" i="3"/>
  <c r="C14" i="3"/>
  <c r="D15" i="3" l="1"/>
  <c r="D14" i="3"/>
  <c r="D16" i="3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D24" i="3" l="1"/>
  <c r="D23" i="3"/>
  <c r="B29" i="3" s="1"/>
  <c r="D22" i="3"/>
  <c r="B33" i="3" l="1"/>
  <c r="B37" i="3" s="1"/>
</calcChain>
</file>

<file path=xl/sharedStrings.xml><?xml version="1.0" encoding="utf-8"?>
<sst xmlns="http://schemas.openxmlformats.org/spreadsheetml/2006/main" count="131" uniqueCount="54">
  <si>
    <t>MKT</t>
  </si>
  <si>
    <t>Stock A</t>
  </si>
  <si>
    <t>Stock B</t>
  </si>
  <si>
    <t>Stock C</t>
  </si>
  <si>
    <t>Rf</t>
  </si>
  <si>
    <t>Standard Deviation</t>
  </si>
  <si>
    <t>Expected Return</t>
  </si>
  <si>
    <t>MKT-Rf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</si>
  <si>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</si>
  <si>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</si>
  <si>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</si>
  <si>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</si>
  <si>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</si>
  <si>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</si>
  <si>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</si>
  <si>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</si>
  <si>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</si>
  <si>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</si>
  <si>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</si>
  <si>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</si>
  <si>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</si>
  <si>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</si>
  <si>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</si>
  <si>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</si>
  <si>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</si>
  <si>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</si>
  <si>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</si>
  <si>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</si>
  <si>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</si>
  <si>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</si>
  <si>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</si>
  <si>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</si>
  <si>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</si>
  <si>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σ(εi)^2</t>
  </si>
  <si>
    <t>wi</t>
  </si>
  <si>
    <t>t</t>
  </si>
  <si>
    <t>RESIDUAL OUTPUT</t>
  </si>
  <si>
    <t>Observation</t>
  </si>
  <si>
    <t>Predicted Y</t>
  </si>
  <si>
    <t>Residuals</t>
  </si>
  <si>
    <t>estimated alpha</t>
  </si>
  <si>
    <t>Determine stocks weights active portfolio</t>
  </si>
  <si>
    <t>beta</t>
  </si>
  <si>
    <t>Results estimation factor models</t>
  </si>
  <si>
    <t>Determine weight active portfolio</t>
  </si>
  <si>
    <t>Weighted averages</t>
  </si>
  <si>
    <t>Determine weight passive portfolio</t>
  </si>
  <si>
    <t>Standard deviation residuals</t>
  </si>
  <si>
    <t>Perform correction to adjust beta active portfolio</t>
  </si>
  <si>
    <t>Determine alpha, beta, and idiosyncratic risk of the active portfolio</t>
  </si>
  <si>
    <t>Alpha of the active portfolio</t>
  </si>
  <si>
    <t>Idiosyncratic risk of the active portfolio</t>
  </si>
  <si>
    <t>Beta of the active portfolio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</si>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</sst>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%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10" fontId="0" fillId="2" borderId="0" xfId="1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4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3" xfId="0" applyFill="1" applyBorder="1" applyAlignment="1"/>
    <xf numFmtId="0" fontId="4" fillId="2" borderId="4" xfId="0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6" fontId="0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/>
    <xf numFmtId="164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10" fontId="2" fillId="3" borderId="0" xfId="1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0" fontId="7" fillId="2" borderId="0" xfId="1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9" fillId="2" borderId="0" xfId="2" applyFill="1" applyBorder="1"/>
    <xf numFmtId="0" fontId="9" fillId="2" borderId="0" xfId="2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409575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419100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2466975" cy="511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1504950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3"/>
  <sheetViews>
    <sheetView tabSelected="1" workbookViewId="0"/>
  </sheetViews>
  <sheetFormatPr defaultRowHeight="15" x14ac:dyDescent="0.25"/>
  <cols>
    <col min="1" max="1" width="9.140625" style="1"/>
    <col min="2" max="2" width="18.140625" style="2" bestFit="1" customWidth="1"/>
    <col min="3" max="5" width="12.7109375" style="2" bestFit="1" customWidth="1"/>
    <col min="6" max="6" width="7.7109375" style="2" bestFit="1" customWidth="1"/>
    <col min="7" max="7" width="18.140625" style="2" bestFit="1" customWidth="1"/>
    <col min="8" max="8" width="6.85546875" style="2" bestFit="1" customWidth="1"/>
    <col min="9" max="9" width="6.140625" style="2" bestFit="1" customWidth="1"/>
    <col min="10" max="10" width="7.42578125" style="2" bestFit="1" customWidth="1"/>
    <col min="11" max="16384" width="9.140625" style="1"/>
  </cols>
  <sheetData>
    <row r="4" spans="2:10" x14ac:dyDescent="0.25">
      <c r="B4" s="39" t="s">
        <v>53</v>
      </c>
    </row>
    <row r="5" spans="2:10" x14ac:dyDescent="0.25">
      <c r="B5" s="4" t="s">
        <v>35</v>
      </c>
      <c r="C5" s="35" t="s">
        <v>1</v>
      </c>
      <c r="D5" s="35" t="s">
        <v>2</v>
      </c>
      <c r="E5" s="35" t="s">
        <v>3</v>
      </c>
      <c r="F5" s="23"/>
      <c r="G5" s="4" t="s">
        <v>35</v>
      </c>
      <c r="H5" s="4" t="s">
        <v>0</v>
      </c>
      <c r="I5" s="4" t="s">
        <v>4</v>
      </c>
      <c r="J5" s="4" t="s">
        <v>7</v>
      </c>
    </row>
    <row r="6" spans="2:10" x14ac:dyDescent="0.25">
      <c r="B6" s="2">
        <v>1</v>
      </c>
      <c r="C6" s="8">
        <v>-6.0859745169764001E-2</v>
      </c>
      <c r="D6" s="8">
        <v>-4.3678567177959482E-2</v>
      </c>
      <c r="E6" s="8">
        <v>0.48956642585107635</v>
      </c>
      <c r="G6" s="7">
        <v>1</v>
      </c>
      <c r="H6" s="8">
        <v>5.9219936450643607E-2</v>
      </c>
      <c r="I6" s="8">
        <v>1E-4</v>
      </c>
      <c r="J6" s="8">
        <f>H6-I6</f>
        <v>5.9119936450643604E-2</v>
      </c>
    </row>
    <row r="7" spans="2:10" x14ac:dyDescent="0.25">
      <c r="B7" s="2">
        <v>2</v>
      </c>
      <c r="C7" s="8">
        <v>0.22253881946985943</v>
      </c>
      <c r="D7" s="8">
        <v>-2.5088983942537335E-2</v>
      </c>
      <c r="E7" s="8">
        <v>0.22317339809559078</v>
      </c>
      <c r="G7" s="7">
        <v>2</v>
      </c>
      <c r="H7" s="8">
        <v>3.1294181620445949E-2</v>
      </c>
      <c r="I7" s="8">
        <v>1E-4</v>
      </c>
      <c r="J7" s="8">
        <f t="shared" ref="J7:J29" si="0">H7-I7</f>
        <v>3.1194181620445949E-2</v>
      </c>
    </row>
    <row r="8" spans="2:10" x14ac:dyDescent="0.25">
      <c r="B8" s="2">
        <v>3</v>
      </c>
      <c r="C8" s="8">
        <v>0.14884427053264049</v>
      </c>
      <c r="D8" s="8">
        <v>6.7304791039025424E-2</v>
      </c>
      <c r="E8" s="8">
        <v>6.0915183380204629E-2</v>
      </c>
      <c r="G8" s="7">
        <v>3</v>
      </c>
      <c r="H8" s="8">
        <v>2.1174413188860486E-2</v>
      </c>
      <c r="I8" s="8">
        <v>0</v>
      </c>
      <c r="J8" s="8">
        <f t="shared" si="0"/>
        <v>2.1174413188860486E-2</v>
      </c>
    </row>
    <row r="9" spans="2:10" x14ac:dyDescent="0.25">
      <c r="B9" s="2">
        <v>4</v>
      </c>
      <c r="C9" s="8">
        <v>-4.5711733174508495E-2</v>
      </c>
      <c r="D9" s="8">
        <v>0.11431485460286539</v>
      </c>
      <c r="E9" s="8">
        <v>-0.22328205522229971</v>
      </c>
      <c r="G9" s="7">
        <v>4</v>
      </c>
      <c r="H9" s="8">
        <v>-4.9745057120113678E-2</v>
      </c>
      <c r="I9" s="8">
        <v>0</v>
      </c>
      <c r="J9" s="8">
        <f t="shared" si="0"/>
        <v>-4.9745057120113678E-2</v>
      </c>
    </row>
    <row r="10" spans="2:10" x14ac:dyDescent="0.25">
      <c r="B10" s="2">
        <v>5</v>
      </c>
      <c r="C10" s="8">
        <v>-2.7753939772195424E-2</v>
      </c>
      <c r="D10" s="8">
        <v>7.4535870619483191E-2</v>
      </c>
      <c r="E10" s="8">
        <v>-0.15147147147147144</v>
      </c>
      <c r="G10" s="7">
        <v>5</v>
      </c>
      <c r="H10" s="8">
        <v>-5.201861947800257E-2</v>
      </c>
      <c r="I10" s="8">
        <v>0</v>
      </c>
      <c r="J10" s="8">
        <f t="shared" si="0"/>
        <v>-5.201861947800257E-2</v>
      </c>
    </row>
    <row r="11" spans="2:10" x14ac:dyDescent="0.25">
      <c r="B11" s="2">
        <v>6</v>
      </c>
      <c r="C11" s="8">
        <v>-7.9118939196373028E-2</v>
      </c>
      <c r="D11" s="8">
        <v>5.0771516371112435E-2</v>
      </c>
      <c r="E11" s="8">
        <v>0.34503863833188975</v>
      </c>
      <c r="G11" s="7">
        <v>6</v>
      </c>
      <c r="H11" s="8">
        <v>6.4039244158275999E-2</v>
      </c>
      <c r="I11" s="8">
        <v>0</v>
      </c>
      <c r="J11" s="8">
        <f t="shared" si="0"/>
        <v>6.4039244158275999E-2</v>
      </c>
    </row>
    <row r="12" spans="2:10" x14ac:dyDescent="0.25">
      <c r="B12" s="2">
        <v>7</v>
      </c>
      <c r="C12" s="8">
        <v>0.23145626838035094</v>
      </c>
      <c r="D12" s="8">
        <v>2.3092430215990722E-2</v>
      </c>
      <c r="E12" s="8">
        <v>2.2498343889105543E-2</v>
      </c>
      <c r="G12" s="7">
        <v>7</v>
      </c>
      <c r="H12" s="8">
        <v>2.1192927012116058E-2</v>
      </c>
      <c r="I12" s="8">
        <v>0</v>
      </c>
      <c r="J12" s="8">
        <f t="shared" si="0"/>
        <v>2.1192927012116058E-2</v>
      </c>
    </row>
    <row r="13" spans="2:10" x14ac:dyDescent="0.25">
      <c r="B13" s="2">
        <v>8</v>
      </c>
      <c r="C13" s="8">
        <v>6.4425968512294318E-2</v>
      </c>
      <c r="D13" s="8">
        <v>-4.3179307090268071E-2</v>
      </c>
      <c r="E13" s="8">
        <v>1.4380256362128252E-2</v>
      </c>
      <c r="G13" s="7">
        <v>8</v>
      </c>
      <c r="H13" s="8">
        <v>3.1145047563784667E-2</v>
      </c>
      <c r="I13" s="8">
        <v>0</v>
      </c>
      <c r="J13" s="8">
        <f t="shared" si="0"/>
        <v>3.1145047563784667E-2</v>
      </c>
    </row>
    <row r="14" spans="2:10" x14ac:dyDescent="0.25">
      <c r="B14" s="2">
        <v>9</v>
      </c>
      <c r="C14" s="8">
        <v>0.11676527288439797</v>
      </c>
      <c r="D14" s="8">
        <v>9.7178947219733969E-2</v>
      </c>
      <c r="E14" s="8">
        <v>8.0127975550939423E-2</v>
      </c>
      <c r="G14" s="7">
        <v>9</v>
      </c>
      <c r="H14" s="8">
        <v>1.1783313225532721E-2</v>
      </c>
      <c r="I14" s="8">
        <v>0</v>
      </c>
      <c r="J14" s="8">
        <f t="shared" si="0"/>
        <v>1.1783313225532721E-2</v>
      </c>
    </row>
    <row r="15" spans="2:10" x14ac:dyDescent="0.25">
      <c r="B15" s="2">
        <v>10</v>
      </c>
      <c r="C15" s="8">
        <v>0.18377035030804478</v>
      </c>
      <c r="D15" s="8">
        <v>5.1647974972602206E-2</v>
      </c>
      <c r="E15" s="8">
        <v>-2.9996242180419519E-2</v>
      </c>
      <c r="G15" s="7">
        <v>10</v>
      </c>
      <c r="H15" s="8">
        <v>-1.7359574943223155E-3</v>
      </c>
      <c r="I15" s="8">
        <v>0</v>
      </c>
      <c r="J15" s="8">
        <f t="shared" si="0"/>
        <v>-1.7359574943223155E-3</v>
      </c>
    </row>
    <row r="16" spans="2:10" x14ac:dyDescent="0.25">
      <c r="B16" s="2">
        <v>11</v>
      </c>
      <c r="C16" s="8">
        <v>2.7153758155555874E-3</v>
      </c>
      <c r="D16" s="8">
        <v>-3.0111518664571402E-2</v>
      </c>
      <c r="E16" s="8">
        <v>0.27912925573127945</v>
      </c>
      <c r="G16" s="7">
        <v>11</v>
      </c>
      <c r="H16" s="8">
        <v>2.8591809084040687E-2</v>
      </c>
      <c r="I16" s="8">
        <v>0</v>
      </c>
      <c r="J16" s="8">
        <f t="shared" si="0"/>
        <v>2.8591809084040687E-2</v>
      </c>
    </row>
    <row r="17" spans="2:10" x14ac:dyDescent="0.25">
      <c r="B17" s="2">
        <v>12</v>
      </c>
      <c r="C17" s="8">
        <v>0.13617842859471185</v>
      </c>
      <c r="D17" s="8">
        <v>-9.7378521398977513E-3</v>
      </c>
      <c r="E17" s="8">
        <v>0.12885539566102366</v>
      </c>
      <c r="G17" s="7">
        <v>12</v>
      </c>
      <c r="H17" s="8">
        <v>1.5946162210960235E-2</v>
      </c>
      <c r="I17" s="8">
        <v>0</v>
      </c>
      <c r="J17" s="8">
        <f t="shared" si="0"/>
        <v>1.5946162210960235E-2</v>
      </c>
    </row>
    <row r="18" spans="2:10" x14ac:dyDescent="0.25">
      <c r="B18" s="2">
        <v>13</v>
      </c>
      <c r="C18" s="8">
        <v>-9.1795862068965506E-2</v>
      </c>
      <c r="D18" s="8">
        <v>-1.6311280822972618E-2</v>
      </c>
      <c r="E18" s="8">
        <v>0.11032771232649718</v>
      </c>
      <c r="G18" s="7">
        <v>13</v>
      </c>
      <c r="H18" s="8">
        <v>1.7990071936053287E-2</v>
      </c>
      <c r="I18" s="8">
        <v>0</v>
      </c>
      <c r="J18" s="8">
        <f t="shared" si="0"/>
        <v>1.7990071936053287E-2</v>
      </c>
    </row>
    <row r="19" spans="2:10" x14ac:dyDescent="0.25">
      <c r="B19" s="2">
        <v>14</v>
      </c>
      <c r="C19" s="8">
        <v>5.7602118922071233E-2</v>
      </c>
      <c r="D19" s="8">
        <v>4.0808933294532945E-2</v>
      </c>
      <c r="E19" s="8">
        <v>-2.1526773435862068E-2</v>
      </c>
      <c r="G19" s="7">
        <v>14</v>
      </c>
      <c r="H19" s="8">
        <v>1.9370325550022827E-2</v>
      </c>
      <c r="I19" s="8">
        <v>0</v>
      </c>
      <c r="J19" s="8">
        <f t="shared" si="0"/>
        <v>1.9370325550022827E-2</v>
      </c>
    </row>
    <row r="20" spans="2:10" x14ac:dyDescent="0.25">
      <c r="B20" s="2">
        <v>15</v>
      </c>
      <c r="C20" s="8">
        <v>-6.9318873711902818E-2</v>
      </c>
      <c r="D20" s="8">
        <v>0.12542353890748226</v>
      </c>
      <c r="E20" s="8">
        <v>-5.4205600688555733E-2</v>
      </c>
      <c r="G20" s="7">
        <v>15</v>
      </c>
      <c r="H20" s="8">
        <v>8.9600921698447245E-3</v>
      </c>
      <c r="I20" s="8">
        <v>0</v>
      </c>
      <c r="J20" s="8">
        <f t="shared" si="0"/>
        <v>8.9600921698447245E-3</v>
      </c>
    </row>
    <row r="21" spans="2:10" x14ac:dyDescent="0.25">
      <c r="B21" s="2">
        <v>16</v>
      </c>
      <c r="C21" s="8">
        <v>-1.3306506363176207E-2</v>
      </c>
      <c r="D21" s="8">
        <v>-9.8795351761341688E-2</v>
      </c>
      <c r="E21" s="8">
        <v>0.10904148091831689</v>
      </c>
      <c r="G21" s="7">
        <v>16</v>
      </c>
      <c r="H21" s="8">
        <v>1.9763211801604008E-2</v>
      </c>
      <c r="I21" s="8">
        <v>0</v>
      </c>
      <c r="J21" s="8">
        <f t="shared" si="0"/>
        <v>1.9763211801604008E-2</v>
      </c>
    </row>
    <row r="22" spans="2:10" x14ac:dyDescent="0.25">
      <c r="B22" s="2">
        <v>17</v>
      </c>
      <c r="C22" s="8">
        <v>-0.13385876024269716</v>
      </c>
      <c r="D22" s="8">
        <v>-4.1517964454673262E-2</v>
      </c>
      <c r="E22" s="8">
        <v>5.5686543341954442E-2</v>
      </c>
      <c r="G22" s="7">
        <v>17</v>
      </c>
      <c r="H22" s="8">
        <v>2.2470889983430276E-3</v>
      </c>
      <c r="I22" s="8">
        <v>0</v>
      </c>
      <c r="J22" s="8">
        <f t="shared" si="0"/>
        <v>2.2470889983430276E-3</v>
      </c>
    </row>
    <row r="23" spans="2:10" x14ac:dyDescent="0.25">
      <c r="B23" s="2">
        <v>18</v>
      </c>
      <c r="C23" s="8">
        <v>-8.3108254495558587E-2</v>
      </c>
      <c r="D23" s="8">
        <v>-2.1515715511463918E-2</v>
      </c>
      <c r="E23" s="8">
        <v>-6.7936966039715996E-2</v>
      </c>
      <c r="G23" s="7">
        <v>18</v>
      </c>
      <c r="H23" s="8">
        <v>-4.6520669142736337E-2</v>
      </c>
      <c r="I23" s="8">
        <v>0</v>
      </c>
      <c r="J23" s="8">
        <f t="shared" si="0"/>
        <v>-4.6520669142736337E-2</v>
      </c>
    </row>
    <row r="24" spans="2:10" x14ac:dyDescent="0.25">
      <c r="B24" s="2">
        <v>19</v>
      </c>
      <c r="C24" s="8">
        <v>4.9227327861879999E-2</v>
      </c>
      <c r="D24" s="8">
        <v>4.6877164280845207E-2</v>
      </c>
      <c r="E24" s="8">
        <v>5.4011259676284284E-2</v>
      </c>
      <c r="G24" s="7">
        <v>19</v>
      </c>
      <c r="H24" s="8">
        <v>5.4063362244715973E-2</v>
      </c>
      <c r="I24" s="8">
        <v>0</v>
      </c>
      <c r="J24" s="8">
        <f t="shared" si="0"/>
        <v>5.4063362244715973E-2</v>
      </c>
    </row>
    <row r="25" spans="2:10" x14ac:dyDescent="0.25">
      <c r="B25" s="2">
        <v>20</v>
      </c>
      <c r="C25" s="8">
        <v>-0.25821998018196568</v>
      </c>
      <c r="D25" s="8">
        <v>1.5579949273614613E-2</v>
      </c>
      <c r="E25" s="8">
        <v>0.10381572358537805</v>
      </c>
      <c r="G25" s="7">
        <v>20</v>
      </c>
      <c r="H25" s="8">
        <v>4.0335301275407076E-3</v>
      </c>
      <c r="I25" s="8">
        <v>0</v>
      </c>
      <c r="J25" s="8">
        <f t="shared" si="0"/>
        <v>4.0335301275407076E-3</v>
      </c>
    </row>
    <row r="26" spans="2:10" x14ac:dyDescent="0.25">
      <c r="B26" s="2">
        <v>21</v>
      </c>
      <c r="C26" s="8">
        <v>-0.16313477847268598</v>
      </c>
      <c r="D26" s="8">
        <v>2.2499769185789997E-2</v>
      </c>
      <c r="E26" s="8">
        <v>9.1193656093489173E-2</v>
      </c>
      <c r="G26" s="7">
        <v>21</v>
      </c>
      <c r="H26" s="8">
        <v>4.8196691877819386E-2</v>
      </c>
      <c r="I26" s="8">
        <v>0</v>
      </c>
      <c r="J26" s="8">
        <f t="shared" si="0"/>
        <v>4.8196691877819386E-2</v>
      </c>
    </row>
    <row r="27" spans="2:10" x14ac:dyDescent="0.25">
      <c r="B27" s="2">
        <v>22</v>
      </c>
      <c r="C27" s="8">
        <v>6.0197837811691191E-2</v>
      </c>
      <c r="D27" s="8">
        <v>7.6239311437351409E-2</v>
      </c>
      <c r="E27" s="8">
        <v>0.10560669177746185</v>
      </c>
      <c r="G27" s="7">
        <v>22</v>
      </c>
      <c r="H27" s="8">
        <v>3.6427610472937966E-2</v>
      </c>
      <c r="I27" s="8">
        <v>0</v>
      </c>
      <c r="J27" s="8">
        <f t="shared" si="0"/>
        <v>3.6427610472937966E-2</v>
      </c>
    </row>
    <row r="28" spans="2:10" x14ac:dyDescent="0.25">
      <c r="B28" s="2">
        <v>23</v>
      </c>
      <c r="C28" s="8">
        <v>-0.13028104754083403</v>
      </c>
      <c r="D28" s="8">
        <v>2.0136399144615513E-2</v>
      </c>
      <c r="E28" s="8">
        <v>4.6076248922046537E-2</v>
      </c>
      <c r="G28" s="7">
        <v>23</v>
      </c>
      <c r="H28" s="8">
        <v>-1.1520650059393733E-2</v>
      </c>
      <c r="I28" s="8">
        <v>0</v>
      </c>
      <c r="J28" s="8">
        <f t="shared" si="0"/>
        <v>-1.1520650059393733E-2</v>
      </c>
    </row>
    <row r="29" spans="2:10" x14ac:dyDescent="0.25">
      <c r="B29" s="33">
        <v>24</v>
      </c>
      <c r="C29" s="34">
        <v>0.13906885245901646</v>
      </c>
      <c r="D29" s="34">
        <v>9.6062448884482343E-2</v>
      </c>
      <c r="E29" s="34">
        <v>-1.7858341081853246E-2</v>
      </c>
      <c r="G29" s="15">
        <v>24</v>
      </c>
      <c r="H29" s="34">
        <v>1.8436791378283468E-2</v>
      </c>
      <c r="I29" s="34">
        <v>0</v>
      </c>
      <c r="J29" s="34">
        <f t="shared" si="0"/>
        <v>1.8436791378283468E-2</v>
      </c>
    </row>
    <row r="32" spans="2:10" x14ac:dyDescent="0.25">
      <c r="B32" s="24" t="s">
        <v>6</v>
      </c>
      <c r="C32" s="25">
        <f>AVERAGE(C6:C29)</f>
        <v>1.0680102965078639E-2</v>
      </c>
      <c r="D32" s="25">
        <f t="shared" ref="D32:H32" si="1">AVERAGE(D6:D29)</f>
        <v>2.4689056578493421E-2</v>
      </c>
      <c r="E32" s="25">
        <f t="shared" si="1"/>
        <v>7.3048614140603693E-2</v>
      </c>
      <c r="F32" s="8"/>
      <c r="G32" s="24" t="s">
        <v>6</v>
      </c>
      <c r="H32" s="25">
        <f t="shared" si="1"/>
        <v>1.4680619074052381E-2</v>
      </c>
      <c r="I32" s="8"/>
      <c r="J32" s="8"/>
    </row>
    <row r="33" spans="2:8" x14ac:dyDescent="0.25">
      <c r="B33" s="24" t="s">
        <v>5</v>
      </c>
      <c r="C33" s="25">
        <f>_xlfn.STDEV.S(C6:C29)</f>
        <v>0.12898385363539069</v>
      </c>
      <c r="D33" s="25">
        <f t="shared" ref="D33:H33" si="2">_xlfn.STDEV.S(D6:D29)</f>
        <v>5.7917398920361962E-2</v>
      </c>
      <c r="E33" s="25">
        <f>_xlfn.STDEV.S(E6:E29)</f>
        <v>0.15184551381301156</v>
      </c>
      <c r="F33" s="8"/>
      <c r="G33" s="24" t="s">
        <v>5</v>
      </c>
      <c r="H33" s="25">
        <f t="shared" si="2"/>
        <v>3.0981830450832231E-2</v>
      </c>
    </row>
    <row r="35" spans="2:8" x14ac:dyDescent="0.25">
      <c r="C35" s="9"/>
      <c r="D35" s="9"/>
      <c r="E35" s="9"/>
      <c r="H35" s="9"/>
    </row>
    <row r="36" spans="2:8" x14ac:dyDescent="0.25">
      <c r="B36" s="23"/>
    </row>
    <row r="39" spans="2:8" x14ac:dyDescent="0.25">
      <c r="C39" s="9"/>
      <c r="D39" s="9"/>
      <c r="E39" s="9"/>
    </row>
    <row r="40" spans="2:8" x14ac:dyDescent="0.25">
      <c r="C40" s="9"/>
      <c r="D40" s="9"/>
      <c r="E40" s="9"/>
    </row>
    <row r="41" spans="2:8" x14ac:dyDescent="0.25">
      <c r="C41" s="9"/>
      <c r="D41" s="9"/>
      <c r="E41" s="9"/>
    </row>
    <row r="43" spans="2:8" x14ac:dyDescent="0.25">
      <c r="B43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67"/>
  <sheetViews>
    <sheetView workbookViewId="0"/>
  </sheetViews>
  <sheetFormatPr defaultRowHeight="15" x14ac:dyDescent="0.25"/>
  <cols>
    <col min="1" max="1" width="9.140625" style="3" customWidth="1"/>
    <col min="2" max="2" width="18" style="3" bestFit="1" customWidth="1"/>
    <col min="3" max="3" width="12.7109375" style="3" bestFit="1" customWidth="1"/>
    <col min="4" max="4" width="14.5703125" style="3" bestFit="1" customWidth="1"/>
    <col min="5" max="5" width="12" style="3" bestFit="1" customWidth="1"/>
    <col min="6" max="6" width="12.85546875" style="3" customWidth="1"/>
    <col min="7" max="7" width="13.42578125" style="3" bestFit="1" customWidth="1"/>
    <col min="8" max="8" width="12" style="3" bestFit="1" customWidth="1"/>
    <col min="9" max="9" width="12.7109375" style="3" bestFit="1" customWidth="1"/>
    <col min="10" max="10" width="12.5703125" style="3" bestFit="1" customWidth="1"/>
    <col min="11" max="11" width="9.140625" style="3"/>
    <col min="12" max="12" width="16.42578125" style="3" customWidth="1"/>
    <col min="13" max="13" width="12" style="3" bestFit="1" customWidth="1"/>
    <col min="14" max="14" width="14.5703125" style="3" bestFit="1" customWidth="1"/>
    <col min="15" max="15" width="12.7109375" style="3" bestFit="1" customWidth="1"/>
    <col min="16" max="16" width="9.140625" style="3"/>
    <col min="17" max="17" width="13.42578125" style="3" bestFit="1" customWidth="1"/>
    <col min="18" max="18" width="12" style="3" bestFit="1" customWidth="1"/>
    <col min="19" max="19" width="12.7109375" style="3" bestFit="1" customWidth="1"/>
    <col min="20" max="20" width="12.5703125" style="3" bestFit="1" customWidth="1"/>
    <col min="21" max="21" width="9.140625" style="3"/>
    <col min="22" max="22" width="18" style="3" bestFit="1" customWidth="1"/>
    <col min="23" max="23" width="12.7109375" style="3" bestFit="1" customWidth="1"/>
    <col min="24" max="24" width="14.5703125" style="3" bestFit="1" customWidth="1"/>
    <col min="25" max="25" width="12" style="3" bestFit="1" customWidth="1"/>
    <col min="26" max="26" width="9.140625" style="3"/>
    <col min="27" max="27" width="13.42578125" style="3" bestFit="1" customWidth="1"/>
    <col min="28" max="28" width="12" style="3" bestFit="1" customWidth="1"/>
    <col min="29" max="29" width="12.7109375" style="3" bestFit="1" customWidth="1"/>
    <col min="30" max="30" width="12.5703125" style="3" bestFit="1" customWidth="1"/>
    <col min="31" max="16384" width="9.140625" style="3"/>
  </cols>
  <sheetData>
    <row r="4" spans="1:30" x14ac:dyDescent="0.25">
      <c r="A4" s="11"/>
      <c r="B4" s="38" t="s">
        <v>53</v>
      </c>
    </row>
    <row r="5" spans="1:30" ht="15.75" thickBot="1" x14ac:dyDescent="0.3">
      <c r="A5" s="11"/>
      <c r="B5" s="36" t="s">
        <v>1</v>
      </c>
      <c r="C5" s="36"/>
      <c r="D5" s="36"/>
      <c r="E5" s="36"/>
      <c r="F5" s="36"/>
      <c r="G5" s="36"/>
      <c r="H5" s="36"/>
      <c r="I5" s="36"/>
      <c r="J5" s="36"/>
      <c r="L5" s="36" t="s">
        <v>2</v>
      </c>
      <c r="M5" s="36"/>
      <c r="N5" s="36"/>
      <c r="O5" s="36"/>
      <c r="P5" s="36"/>
      <c r="Q5" s="36"/>
      <c r="R5" s="36"/>
      <c r="S5" s="36"/>
      <c r="T5" s="36"/>
      <c r="V5" s="36" t="s">
        <v>3</v>
      </c>
      <c r="W5" s="36"/>
      <c r="X5" s="36"/>
      <c r="Y5" s="36"/>
      <c r="Z5" s="36"/>
      <c r="AA5" s="36"/>
      <c r="AB5" s="36"/>
      <c r="AC5" s="36"/>
      <c r="AD5" s="36"/>
    </row>
    <row r="6" spans="1:30" x14ac:dyDescent="0.25">
      <c r="A6" s="11"/>
    </row>
    <row r="7" spans="1:30" x14ac:dyDescent="0.25">
      <c r="A7" s="11"/>
      <c r="B7" s="1" t="s">
        <v>8</v>
      </c>
      <c r="C7" s="1"/>
      <c r="D7" s="1"/>
      <c r="E7" s="1"/>
      <c r="F7" s="1"/>
      <c r="G7" s="1"/>
      <c r="H7" s="1"/>
      <c r="I7" s="1"/>
      <c r="J7" s="1"/>
      <c r="L7" s="1" t="s">
        <v>8</v>
      </c>
      <c r="M7" s="1"/>
      <c r="N7" s="1"/>
      <c r="O7" s="1"/>
      <c r="P7" s="1"/>
      <c r="Q7" s="1"/>
      <c r="R7" s="1"/>
      <c r="S7" s="1"/>
      <c r="T7" s="1"/>
      <c r="V7" s="1" t="s">
        <v>8</v>
      </c>
      <c r="W7" s="1"/>
      <c r="X7" s="1"/>
      <c r="Y7" s="1"/>
      <c r="Z7" s="1"/>
      <c r="AA7" s="1"/>
      <c r="AB7" s="1"/>
      <c r="AC7" s="1"/>
      <c r="AD7" s="1"/>
    </row>
    <row r="8" spans="1:30" ht="15.75" thickBot="1" x14ac:dyDescent="0.3">
      <c r="A8" s="1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B9" s="10" t="s">
        <v>9</v>
      </c>
      <c r="C9" s="10"/>
      <c r="D9" s="1"/>
      <c r="E9" s="1"/>
      <c r="F9" s="1"/>
      <c r="G9" s="1"/>
      <c r="H9" s="1"/>
      <c r="I9" s="1"/>
      <c r="J9" s="1"/>
      <c r="L9" s="10" t="s">
        <v>9</v>
      </c>
      <c r="M9" s="10"/>
      <c r="N9" s="1"/>
      <c r="O9" s="1"/>
      <c r="P9" s="1"/>
      <c r="Q9" s="1"/>
      <c r="R9" s="1"/>
      <c r="S9" s="1"/>
      <c r="T9" s="1"/>
      <c r="V9" s="10" t="s">
        <v>9</v>
      </c>
      <c r="W9" s="10"/>
      <c r="X9" s="1"/>
      <c r="Y9" s="1"/>
      <c r="Z9" s="1"/>
      <c r="AA9" s="1"/>
      <c r="AB9" s="1"/>
      <c r="AC9" s="1"/>
      <c r="AD9" s="1"/>
    </row>
    <row r="10" spans="1:30" x14ac:dyDescent="0.25">
      <c r="B10" s="11" t="s">
        <v>10</v>
      </c>
      <c r="C10" s="11">
        <v>0.14990850992863572</v>
      </c>
      <c r="D10" s="1"/>
      <c r="E10" s="1"/>
      <c r="F10" s="1"/>
      <c r="G10" s="1"/>
      <c r="H10" s="1"/>
      <c r="I10" s="1"/>
      <c r="J10" s="1"/>
      <c r="L10" s="11" t="s">
        <v>10</v>
      </c>
      <c r="M10" s="11">
        <v>0.22292423052082833</v>
      </c>
      <c r="N10" s="1"/>
      <c r="O10" s="1"/>
      <c r="P10" s="1"/>
      <c r="Q10" s="1"/>
      <c r="R10" s="1"/>
      <c r="S10" s="1"/>
      <c r="T10" s="1"/>
      <c r="V10" s="11" t="s">
        <v>10</v>
      </c>
      <c r="W10" s="11">
        <v>0.75609309162695326</v>
      </c>
      <c r="X10" s="1"/>
      <c r="Y10" s="1"/>
      <c r="Z10" s="1"/>
      <c r="AA10" s="1"/>
      <c r="AB10" s="1"/>
      <c r="AC10" s="1"/>
      <c r="AD10" s="1"/>
    </row>
    <row r="11" spans="1:30" x14ac:dyDescent="0.25">
      <c r="A11" s="17"/>
      <c r="B11" s="11" t="s">
        <v>11</v>
      </c>
      <c r="C11" s="11">
        <v>2.2472561349023878E-2</v>
      </c>
      <c r="D11" s="1"/>
      <c r="E11" s="1"/>
      <c r="F11" s="1"/>
      <c r="G11" s="1"/>
      <c r="H11" s="1"/>
      <c r="I11" s="1"/>
      <c r="J11" s="1"/>
      <c r="L11" s="11" t="s">
        <v>11</v>
      </c>
      <c r="M11" s="11">
        <v>4.9695212553303413E-2</v>
      </c>
      <c r="N11" s="1"/>
      <c r="O11" s="1"/>
      <c r="P11" s="1"/>
      <c r="Q11" s="1"/>
      <c r="R11" s="1"/>
      <c r="S11" s="1"/>
      <c r="T11" s="1"/>
      <c r="V11" s="11" t="s">
        <v>11</v>
      </c>
      <c r="W11" s="11">
        <v>0.57167676320600436</v>
      </c>
      <c r="X11" s="1"/>
      <c r="Y11" s="1"/>
      <c r="Z11" s="1"/>
      <c r="AA11" s="1"/>
      <c r="AB11" s="1"/>
      <c r="AC11" s="1"/>
      <c r="AD11" s="1"/>
    </row>
    <row r="12" spans="1:30" x14ac:dyDescent="0.25">
      <c r="A12" s="11"/>
      <c r="B12" s="11" t="s">
        <v>12</v>
      </c>
      <c r="C12" s="11">
        <v>-2.1960504044202311E-2</v>
      </c>
      <c r="D12" s="1"/>
      <c r="E12" s="1"/>
      <c r="F12" s="1"/>
      <c r="G12" s="1"/>
      <c r="H12" s="1"/>
      <c r="I12" s="1"/>
      <c r="J12" s="1"/>
      <c r="L12" s="11" t="s">
        <v>12</v>
      </c>
      <c r="M12" s="11">
        <v>6.4995403966353815E-3</v>
      </c>
      <c r="N12" s="1"/>
      <c r="O12" s="1"/>
      <c r="P12" s="1"/>
      <c r="Q12" s="1"/>
      <c r="R12" s="1"/>
      <c r="S12" s="1"/>
      <c r="T12" s="1"/>
      <c r="V12" s="11" t="s">
        <v>12</v>
      </c>
      <c r="W12" s="11">
        <v>0.55220752516991367</v>
      </c>
      <c r="X12" s="1"/>
      <c r="Y12" s="1"/>
      <c r="Z12" s="1"/>
      <c r="AA12" s="1"/>
      <c r="AB12" s="1"/>
      <c r="AC12" s="1"/>
      <c r="AD12" s="1"/>
    </row>
    <row r="13" spans="1:30" x14ac:dyDescent="0.25">
      <c r="A13" s="11"/>
      <c r="B13" s="11" t="s">
        <v>13</v>
      </c>
      <c r="C13" s="11">
        <v>0.13039243754883145</v>
      </c>
      <c r="D13" s="1"/>
      <c r="E13" s="1"/>
      <c r="F13" s="1"/>
      <c r="G13" s="1"/>
      <c r="H13" s="1"/>
      <c r="I13" s="1"/>
      <c r="J13" s="1"/>
      <c r="L13" s="11" t="s">
        <v>13</v>
      </c>
      <c r="M13" s="11">
        <v>5.7728873852435018E-2</v>
      </c>
      <c r="N13" s="1"/>
      <c r="O13" s="1"/>
      <c r="P13" s="1"/>
      <c r="Q13" s="1"/>
      <c r="R13" s="1"/>
      <c r="S13" s="1"/>
      <c r="T13" s="1"/>
      <c r="V13" s="11" t="s">
        <v>13</v>
      </c>
      <c r="W13" s="11">
        <v>0.10161091471330166</v>
      </c>
      <c r="X13" s="1"/>
      <c r="Y13" s="1"/>
      <c r="Z13" s="1"/>
      <c r="AA13" s="1"/>
      <c r="AB13" s="1"/>
      <c r="AC13" s="1"/>
      <c r="AD13" s="1"/>
    </row>
    <row r="14" spans="1:30" ht="15.75" thickBot="1" x14ac:dyDescent="0.3">
      <c r="A14" s="11"/>
      <c r="B14" s="12" t="s">
        <v>14</v>
      </c>
      <c r="C14" s="12">
        <v>24</v>
      </c>
      <c r="D14" s="1"/>
      <c r="E14" s="1"/>
      <c r="F14" s="1"/>
      <c r="G14" s="1"/>
      <c r="H14" s="1"/>
      <c r="I14" s="1"/>
      <c r="J14" s="1"/>
      <c r="L14" s="12" t="s">
        <v>14</v>
      </c>
      <c r="M14" s="12">
        <v>24</v>
      </c>
      <c r="N14" s="1"/>
      <c r="O14" s="1"/>
      <c r="P14" s="1"/>
      <c r="Q14" s="1"/>
      <c r="R14" s="1"/>
      <c r="S14" s="1"/>
      <c r="T14" s="1"/>
      <c r="V14" s="12" t="s">
        <v>14</v>
      </c>
      <c r="W14" s="12">
        <v>24</v>
      </c>
      <c r="X14" s="1"/>
      <c r="Y14" s="1"/>
      <c r="Z14" s="1"/>
      <c r="AA14" s="1"/>
      <c r="AB14" s="1"/>
      <c r="AC14" s="1"/>
      <c r="AD14" s="1"/>
    </row>
    <row r="15" spans="1:30" x14ac:dyDescent="0.25">
      <c r="B15" s="1"/>
      <c r="C15" s="1"/>
      <c r="D15" s="1"/>
      <c r="E15" s="1"/>
      <c r="F15" s="1"/>
      <c r="G15" s="1"/>
      <c r="H15" s="1"/>
      <c r="I15" s="1"/>
      <c r="J15" s="1"/>
      <c r="L15" s="1"/>
      <c r="M15" s="1"/>
      <c r="N15" s="1"/>
      <c r="O15" s="1"/>
      <c r="P15" s="1"/>
      <c r="Q15" s="1"/>
      <c r="R15" s="1"/>
      <c r="S15" s="1"/>
      <c r="T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thickBot="1" x14ac:dyDescent="0.3">
      <c r="A16" s="17"/>
      <c r="B16" s="1" t="s">
        <v>15</v>
      </c>
      <c r="C16" s="1"/>
      <c r="D16" s="1"/>
      <c r="E16" s="1"/>
      <c r="F16" s="1"/>
      <c r="G16" s="1"/>
      <c r="H16" s="1"/>
      <c r="I16" s="1"/>
      <c r="J16" s="1"/>
      <c r="L16" s="1" t="s">
        <v>15</v>
      </c>
      <c r="M16" s="1"/>
      <c r="N16" s="1"/>
      <c r="O16" s="1"/>
      <c r="P16" s="1"/>
      <c r="Q16" s="1"/>
      <c r="R16" s="1"/>
      <c r="S16" s="1"/>
      <c r="T16" s="1"/>
      <c r="V16" s="1" t="s">
        <v>15</v>
      </c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1"/>
      <c r="B17" s="13"/>
      <c r="C17" s="13" t="s">
        <v>20</v>
      </c>
      <c r="D17" s="13" t="s">
        <v>21</v>
      </c>
      <c r="E17" s="13" t="s">
        <v>22</v>
      </c>
      <c r="F17" s="13" t="s">
        <v>23</v>
      </c>
      <c r="G17" s="13" t="s">
        <v>24</v>
      </c>
      <c r="H17" s="1"/>
      <c r="I17" s="1"/>
      <c r="J17" s="1"/>
      <c r="L17" s="13"/>
      <c r="M17" s="13" t="s">
        <v>20</v>
      </c>
      <c r="N17" s="13" t="s">
        <v>21</v>
      </c>
      <c r="O17" s="13" t="s">
        <v>22</v>
      </c>
      <c r="P17" s="13" t="s">
        <v>23</v>
      </c>
      <c r="Q17" s="13" t="s">
        <v>24</v>
      </c>
      <c r="R17" s="1"/>
      <c r="S17" s="1"/>
      <c r="T17" s="1"/>
      <c r="V17" s="13"/>
      <c r="W17" s="13" t="s">
        <v>20</v>
      </c>
      <c r="X17" s="13" t="s">
        <v>21</v>
      </c>
      <c r="Y17" s="13" t="s">
        <v>22</v>
      </c>
      <c r="Z17" s="13" t="s">
        <v>23</v>
      </c>
      <c r="AA17" s="13" t="s">
        <v>24</v>
      </c>
      <c r="AB17" s="1"/>
      <c r="AC17" s="1"/>
      <c r="AD17" s="1"/>
    </row>
    <row r="18" spans="1:30" x14ac:dyDescent="0.25">
      <c r="A18" s="11"/>
      <c r="B18" s="11" t="s">
        <v>16</v>
      </c>
      <c r="C18" s="11">
        <v>1</v>
      </c>
      <c r="D18" s="11">
        <v>8.5990625302554968E-3</v>
      </c>
      <c r="E18" s="11">
        <v>8.5990625302554968E-3</v>
      </c>
      <c r="F18" s="11">
        <v>0.50576211994704767</v>
      </c>
      <c r="G18" s="11">
        <v>0.48445181988865949</v>
      </c>
      <c r="H18" s="1"/>
      <c r="I18" s="1"/>
      <c r="J18" s="1"/>
      <c r="L18" s="11" t="s">
        <v>16</v>
      </c>
      <c r="M18" s="11">
        <v>1</v>
      </c>
      <c r="N18" s="11">
        <v>3.8340739691601483E-3</v>
      </c>
      <c r="O18" s="11">
        <v>3.8340739691601483E-3</v>
      </c>
      <c r="P18" s="11">
        <v>1.1504673980546467</v>
      </c>
      <c r="Q18" s="11">
        <v>0.29507661860716167</v>
      </c>
      <c r="R18" s="1"/>
      <c r="S18" s="1"/>
      <c r="T18" s="1"/>
      <c r="V18" s="11" t="s">
        <v>16</v>
      </c>
      <c r="W18" s="11">
        <v>1</v>
      </c>
      <c r="X18" s="11">
        <v>0.30316726574293706</v>
      </c>
      <c r="Y18" s="11">
        <v>0.30316726574293706</v>
      </c>
      <c r="Z18" s="11">
        <v>29.36307841869672</v>
      </c>
      <c r="AA18" s="11">
        <v>1.9231095976545602E-5</v>
      </c>
      <c r="AB18" s="1"/>
      <c r="AC18" s="1"/>
      <c r="AD18" s="1"/>
    </row>
    <row r="19" spans="1:30" x14ac:dyDescent="0.25">
      <c r="B19" s="11" t="s">
        <v>17</v>
      </c>
      <c r="C19" s="11">
        <v>22</v>
      </c>
      <c r="D19" s="11">
        <v>0.37404813093837008</v>
      </c>
      <c r="E19" s="11">
        <v>1.7002187769925913E-2</v>
      </c>
      <c r="F19" s="11"/>
      <c r="G19" s="11"/>
      <c r="H19" s="1"/>
      <c r="I19" s="1"/>
      <c r="J19" s="1"/>
      <c r="L19" s="11" t="s">
        <v>17</v>
      </c>
      <c r="M19" s="11">
        <v>22</v>
      </c>
      <c r="N19" s="11">
        <v>7.3317703277947815E-2</v>
      </c>
      <c r="O19" s="11">
        <v>3.3326228762703552E-3</v>
      </c>
      <c r="P19" s="11"/>
      <c r="Q19" s="11"/>
      <c r="R19" s="1"/>
      <c r="S19" s="1"/>
      <c r="T19" s="1"/>
      <c r="V19" s="11" t="s">
        <v>17</v>
      </c>
      <c r="W19" s="11">
        <v>22</v>
      </c>
      <c r="X19" s="11">
        <v>0.227145115755225</v>
      </c>
      <c r="Y19" s="11">
        <v>1.0324777988873863E-2</v>
      </c>
      <c r="Z19" s="11"/>
      <c r="AA19" s="11"/>
      <c r="AB19" s="1"/>
      <c r="AC19" s="1"/>
      <c r="AD19" s="1"/>
    </row>
    <row r="20" spans="1:30" ht="15.75" thickBot="1" x14ac:dyDescent="0.3">
      <c r="B20" s="12" t="s">
        <v>18</v>
      </c>
      <c r="C20" s="12">
        <v>23</v>
      </c>
      <c r="D20" s="12">
        <v>0.38264719346862558</v>
      </c>
      <c r="E20" s="12"/>
      <c r="F20" s="12"/>
      <c r="G20" s="12"/>
      <c r="H20" s="1"/>
      <c r="I20" s="1"/>
      <c r="J20" s="1"/>
      <c r="L20" s="12" t="s">
        <v>18</v>
      </c>
      <c r="M20" s="12">
        <v>23</v>
      </c>
      <c r="N20" s="12">
        <v>7.7151777247107964E-2</v>
      </c>
      <c r="O20" s="12"/>
      <c r="P20" s="12"/>
      <c r="Q20" s="12"/>
      <c r="R20" s="1"/>
      <c r="S20" s="1"/>
      <c r="T20" s="1"/>
      <c r="V20" s="12" t="s">
        <v>18</v>
      </c>
      <c r="W20" s="12">
        <v>23</v>
      </c>
      <c r="X20" s="12">
        <v>0.53031238149816207</v>
      </c>
      <c r="Y20" s="12"/>
      <c r="Z20" s="12"/>
      <c r="AA20" s="12"/>
      <c r="AB20" s="1"/>
      <c r="AC20" s="1"/>
      <c r="AD20" s="1"/>
    </row>
    <row r="21" spans="1:30" ht="15.75" thickBot="1" x14ac:dyDescent="0.3">
      <c r="B21" s="1"/>
      <c r="C21" s="1"/>
      <c r="D21" s="1"/>
      <c r="E21" s="1"/>
      <c r="F21" s="1"/>
      <c r="G21" s="1"/>
      <c r="H21" s="1"/>
      <c r="I21" s="1"/>
      <c r="J21" s="1"/>
      <c r="L21" s="1"/>
      <c r="M21" s="1"/>
      <c r="N21" s="1"/>
      <c r="O21" s="1"/>
      <c r="P21" s="1"/>
      <c r="Q21" s="1"/>
      <c r="R21" s="1"/>
      <c r="S21" s="1"/>
      <c r="T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B22" s="13"/>
      <c r="C22" s="13" t="s">
        <v>25</v>
      </c>
      <c r="D22" s="13" t="s">
        <v>13</v>
      </c>
      <c r="E22" s="13" t="s">
        <v>26</v>
      </c>
      <c r="F22" s="13" t="s">
        <v>27</v>
      </c>
      <c r="G22" s="13" t="s">
        <v>28</v>
      </c>
      <c r="H22" s="13" t="s">
        <v>29</v>
      </c>
      <c r="I22" s="13" t="s">
        <v>30</v>
      </c>
      <c r="J22" s="13" t="s">
        <v>31</v>
      </c>
      <c r="L22" s="13"/>
      <c r="M22" s="13" t="s">
        <v>25</v>
      </c>
      <c r="N22" s="13" t="s">
        <v>13</v>
      </c>
      <c r="O22" s="13" t="s">
        <v>26</v>
      </c>
      <c r="P22" s="13" t="s">
        <v>27</v>
      </c>
      <c r="Q22" s="13" t="s">
        <v>28</v>
      </c>
      <c r="R22" s="13" t="s">
        <v>29</v>
      </c>
      <c r="S22" s="13" t="s">
        <v>30</v>
      </c>
      <c r="T22" s="13" t="s">
        <v>31</v>
      </c>
      <c r="V22" s="13"/>
      <c r="W22" s="29" t="s">
        <v>25</v>
      </c>
      <c r="X22" s="13" t="s">
        <v>13</v>
      </c>
      <c r="Y22" s="13" t="s">
        <v>26</v>
      </c>
      <c r="Z22" s="13" t="s">
        <v>27</v>
      </c>
      <c r="AA22" s="13" t="s">
        <v>28</v>
      </c>
      <c r="AB22" s="13" t="s">
        <v>29</v>
      </c>
      <c r="AC22" s="13" t="s">
        <v>30</v>
      </c>
      <c r="AD22" s="13" t="s">
        <v>31</v>
      </c>
    </row>
    <row r="23" spans="1:30" x14ac:dyDescent="0.25">
      <c r="A23" s="16"/>
      <c r="B23" s="11" t="s">
        <v>19</v>
      </c>
      <c r="C23" s="26">
        <v>1.5179205839747877E-3</v>
      </c>
      <c r="D23" s="11">
        <v>2.9570304149895733E-2</v>
      </c>
      <c r="E23" s="11">
        <v>5.1332599633749115E-2</v>
      </c>
      <c r="F23" s="11">
        <v>0.959523729006029</v>
      </c>
      <c r="G23" s="11">
        <v>-5.9807136802224617E-2</v>
      </c>
      <c r="H23" s="11">
        <v>6.2842977970174199E-2</v>
      </c>
      <c r="I23" s="11">
        <v>-5.9807136802224617E-2</v>
      </c>
      <c r="J23" s="11">
        <v>6.2842977970174199E-2</v>
      </c>
      <c r="L23" s="11" t="s">
        <v>19</v>
      </c>
      <c r="M23" s="26">
        <v>3.0806974168858414E-2</v>
      </c>
      <c r="N23" s="11">
        <v>1.3091712910176858E-2</v>
      </c>
      <c r="O23" s="11">
        <v>2.3531660356614279</v>
      </c>
      <c r="P23" s="11">
        <v>2.7965409375195489E-2</v>
      </c>
      <c r="Q23" s="11">
        <v>3.6564233517111938E-3</v>
      </c>
      <c r="R23" s="11">
        <v>5.7957524986005635E-2</v>
      </c>
      <c r="S23" s="11">
        <v>3.6564233517111938E-3</v>
      </c>
      <c r="T23" s="11">
        <v>5.7957524986005635E-2</v>
      </c>
      <c r="V23" s="11" t="s">
        <v>19</v>
      </c>
      <c r="W23" s="30">
        <v>1.8646655937625205E-2</v>
      </c>
      <c r="X23" s="11">
        <v>2.3043250893259894E-2</v>
      </c>
      <c r="Y23" s="11">
        <v>0.80920248727054889</v>
      </c>
      <c r="Z23" s="11">
        <v>0.42706413747007177</v>
      </c>
      <c r="AA23" s="11">
        <v>-2.9142121486861877E-2</v>
      </c>
      <c r="AB23" s="11">
        <v>6.6435433362112287E-2</v>
      </c>
      <c r="AC23" s="11">
        <v>-2.9142121486861877E-2</v>
      </c>
      <c r="AD23" s="11">
        <v>6.6435433362112287E-2</v>
      </c>
    </row>
    <row r="24" spans="1:30" ht="15.75" thickBot="1" x14ac:dyDescent="0.3">
      <c r="A24" s="11"/>
      <c r="B24" s="12" t="s">
        <v>32</v>
      </c>
      <c r="C24" s="28">
        <v>0.62410054609330301</v>
      </c>
      <c r="D24" s="12">
        <v>0.87756928229648756</v>
      </c>
      <c r="E24" s="12">
        <v>0.71116954374258745</v>
      </c>
      <c r="F24" s="12">
        <v>0.4844518198886627</v>
      </c>
      <c r="G24" s="12">
        <v>-1.1958667536812477</v>
      </c>
      <c r="H24" s="12">
        <v>2.444067845867854</v>
      </c>
      <c r="I24" s="12">
        <v>-1.1958667536812477</v>
      </c>
      <c r="J24" s="12">
        <v>2.444067845867854</v>
      </c>
      <c r="L24" s="12" t="s">
        <v>32</v>
      </c>
      <c r="M24" s="28">
        <v>-0.41673430524317984</v>
      </c>
      <c r="N24" s="12">
        <v>0.38852779614226846</v>
      </c>
      <c r="O24" s="12">
        <v>-1.0725984328044909</v>
      </c>
      <c r="P24" s="12">
        <v>0.29507661860716122</v>
      </c>
      <c r="Q24" s="12">
        <v>-1.2224916377947361</v>
      </c>
      <c r="R24" s="12">
        <v>0.3890230273083764</v>
      </c>
      <c r="S24" s="12">
        <v>-1.2224916377947361</v>
      </c>
      <c r="T24" s="12">
        <v>0.3890230273083764</v>
      </c>
      <c r="V24" s="12" t="s">
        <v>32</v>
      </c>
      <c r="W24" s="28">
        <v>3.705699189425367</v>
      </c>
      <c r="X24" s="12">
        <v>0.68386341397328121</v>
      </c>
      <c r="Y24" s="12">
        <v>5.418770932480605</v>
      </c>
      <c r="Z24" s="12">
        <v>1.9231095976545602E-5</v>
      </c>
      <c r="AA24" s="12">
        <v>2.2874532730612778</v>
      </c>
      <c r="AB24" s="12">
        <v>5.1239451057894563</v>
      </c>
      <c r="AC24" s="12">
        <v>2.2874532730612778</v>
      </c>
      <c r="AD24" s="12">
        <v>5.1239451057894563</v>
      </c>
    </row>
    <row r="25" spans="1:30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L25" s="1"/>
      <c r="M25" s="1"/>
      <c r="N25" s="1"/>
      <c r="O25" s="1"/>
      <c r="P25" s="1"/>
      <c r="Q25" s="1"/>
      <c r="R25" s="1"/>
      <c r="S25" s="1"/>
      <c r="T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1"/>
      <c r="R26" s="1"/>
      <c r="S26" s="1"/>
      <c r="T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  <c r="S27" s="1"/>
      <c r="T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1"/>
      <c r="B28" s="1" t="s">
        <v>36</v>
      </c>
      <c r="C28" s="1"/>
      <c r="D28" s="1"/>
      <c r="E28" s="1"/>
      <c r="F28" s="1"/>
      <c r="G28" s="1"/>
      <c r="H28" s="1"/>
      <c r="I28" s="1"/>
      <c r="J28" s="1"/>
      <c r="L28" s="1" t="s">
        <v>36</v>
      </c>
      <c r="M28" s="1"/>
      <c r="N28" s="1"/>
      <c r="O28" s="1"/>
      <c r="P28" s="1"/>
      <c r="Q28" s="1"/>
      <c r="R28" s="1"/>
      <c r="S28" s="1"/>
      <c r="T28" s="1"/>
      <c r="V28" s="1" t="s">
        <v>36</v>
      </c>
      <c r="W28" s="1"/>
      <c r="X28" s="1"/>
      <c r="Y28" s="1"/>
      <c r="Z28" s="1"/>
      <c r="AA28" s="1"/>
      <c r="AB28" s="1"/>
      <c r="AC28" s="1"/>
      <c r="AD28" s="1"/>
    </row>
    <row r="29" spans="1:30" ht="15.75" thickBot="1" x14ac:dyDescent="0.3"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B30" s="13" t="s">
        <v>37</v>
      </c>
      <c r="C30" s="13" t="s">
        <v>38</v>
      </c>
      <c r="D30" s="13" t="s">
        <v>39</v>
      </c>
      <c r="E30" s="1"/>
      <c r="F30" s="1" t="s">
        <v>47</v>
      </c>
      <c r="G30" s="1"/>
      <c r="H30" s="1"/>
      <c r="I30" s="1"/>
      <c r="J30" s="1"/>
      <c r="L30" s="13" t="s">
        <v>37</v>
      </c>
      <c r="M30" s="13" t="s">
        <v>38</v>
      </c>
      <c r="N30" s="13" t="s">
        <v>39</v>
      </c>
      <c r="O30" s="1"/>
      <c r="P30" s="1" t="s">
        <v>47</v>
      </c>
      <c r="Q30" s="1"/>
      <c r="R30" s="1"/>
      <c r="S30" s="1"/>
      <c r="T30" s="1"/>
      <c r="V30" s="13" t="s">
        <v>37</v>
      </c>
      <c r="W30" s="13" t="s">
        <v>38</v>
      </c>
      <c r="X30" s="13" t="s">
        <v>39</v>
      </c>
      <c r="Y30" s="1"/>
      <c r="Z30" s="1" t="s">
        <v>47</v>
      </c>
      <c r="AA30" s="1"/>
      <c r="AB30" s="1"/>
      <c r="AC30" s="1"/>
      <c r="AD30" s="1"/>
    </row>
    <row r="31" spans="1:30" x14ac:dyDescent="0.25">
      <c r="A31" s="17"/>
      <c r="B31" s="11">
        <v>1</v>
      </c>
      <c r="C31" s="11">
        <v>3.8477115262432166E-2</v>
      </c>
      <c r="D31" s="11">
        <v>-9.9336860432196167E-2</v>
      </c>
      <c r="E31" s="1"/>
      <c r="F31" s="27">
        <f>STDEV(D31:D54)</f>
        <v>0.12752631969406059</v>
      </c>
      <c r="G31" s="1"/>
      <c r="H31" s="1"/>
      <c r="I31" s="1"/>
      <c r="J31" s="1"/>
      <c r="L31" s="11">
        <v>1</v>
      </c>
      <c r="M31" s="11">
        <v>6.1279950955541902E-3</v>
      </c>
      <c r="N31" s="11">
        <v>-4.9806562273513669E-2</v>
      </c>
      <c r="O31" s="1"/>
      <c r="P31" s="27">
        <f>STDEV(N31:N54)</f>
        <v>5.6459952439547739E-2</v>
      </c>
      <c r="Q31" s="1"/>
      <c r="R31" s="1"/>
      <c r="S31" s="1"/>
      <c r="T31" s="1"/>
      <c r="V31" s="11">
        <v>1</v>
      </c>
      <c r="W31" s="11">
        <v>0.23809792644059696</v>
      </c>
      <c r="X31" s="11">
        <v>0.25146849941047938</v>
      </c>
      <c r="Y31" s="1"/>
      <c r="Z31" s="27">
        <f>STDEV(X31:X54)</f>
        <v>9.9377435054710778E-2</v>
      </c>
      <c r="AA31" s="1"/>
      <c r="AB31" s="1"/>
      <c r="AC31" s="1"/>
      <c r="AD31" s="1"/>
    </row>
    <row r="32" spans="1:30" x14ac:dyDescent="0.25">
      <c r="A32" s="11"/>
      <c r="B32" s="11">
        <v>2</v>
      </c>
      <c r="C32" s="11">
        <v>2.1048636422838111E-2</v>
      </c>
      <c r="D32" s="11">
        <v>0.20149018304702132</v>
      </c>
      <c r="E32" s="1"/>
      <c r="F32" s="1"/>
      <c r="G32" s="1"/>
      <c r="H32" s="1"/>
      <c r="I32" s="1"/>
      <c r="J32" s="1"/>
      <c r="L32" s="11">
        <v>2</v>
      </c>
      <c r="M32" s="11">
        <v>1.7765615133107981E-2</v>
      </c>
      <c r="N32" s="11">
        <v>-4.2854599075645317E-2</v>
      </c>
      <c r="O32" s="1"/>
      <c r="P32" s="1"/>
      <c r="Q32" s="1"/>
      <c r="R32" s="1"/>
      <c r="S32" s="1"/>
      <c r="T32" s="1"/>
      <c r="V32" s="11">
        <v>2</v>
      </c>
      <c r="W32" s="11">
        <v>0.13461347940224197</v>
      </c>
      <c r="X32" s="11">
        <v>8.855991869334881E-2</v>
      </c>
      <c r="Y32" s="1"/>
      <c r="Z32" s="1"/>
      <c r="AA32" s="1"/>
      <c r="AB32" s="1"/>
      <c r="AC32" s="1"/>
      <c r="AD32" s="1"/>
    </row>
    <row r="33" spans="1:30" x14ac:dyDescent="0.25">
      <c r="A33" s="11"/>
      <c r="B33" s="11">
        <v>3</v>
      </c>
      <c r="C33" s="11">
        <v>1.4732883418347855E-2</v>
      </c>
      <c r="D33" s="11">
        <v>0.13411138711429263</v>
      </c>
      <c r="E33" s="1"/>
      <c r="F33" s="1"/>
      <c r="G33" s="1"/>
      <c r="H33" s="1"/>
      <c r="I33" s="1"/>
      <c r="J33" s="1"/>
      <c r="L33" s="11">
        <v>3</v>
      </c>
      <c r="M33" s="11">
        <v>2.1982869799666616E-2</v>
      </c>
      <c r="N33" s="11">
        <v>4.5321921239358812E-2</v>
      </c>
      <c r="O33" s="1"/>
      <c r="P33" s="1"/>
      <c r="Q33" s="1"/>
      <c r="R33" s="1"/>
      <c r="S33" s="1"/>
      <c r="T33" s="1"/>
      <c r="V33" s="11">
        <v>3</v>
      </c>
      <c r="W33" s="11">
        <v>9.7112661728143312E-2</v>
      </c>
      <c r="X33" s="11">
        <v>-3.6197478347938683E-2</v>
      </c>
      <c r="Y33" s="1"/>
      <c r="Z33" s="1"/>
      <c r="AA33" s="1"/>
      <c r="AB33" s="1"/>
      <c r="AC33" s="1"/>
      <c r="AD33" s="1"/>
    </row>
    <row r="34" spans="1:30" x14ac:dyDescent="0.25">
      <c r="A34" s="11"/>
      <c r="B34" s="11">
        <v>4</v>
      </c>
      <c r="C34" s="11">
        <v>-2.952799673013071E-2</v>
      </c>
      <c r="D34" s="11">
        <v>-1.6183736444377785E-2</v>
      </c>
      <c r="E34" s="1"/>
      <c r="F34" s="1"/>
      <c r="G34" s="1"/>
      <c r="H34" s="1"/>
      <c r="I34" s="1"/>
      <c r="J34" s="1"/>
      <c r="L34" s="11">
        <v>4</v>
      </c>
      <c r="M34" s="11">
        <v>5.1537445987091285E-2</v>
      </c>
      <c r="N34" s="11">
        <v>6.2777408615774105E-2</v>
      </c>
      <c r="O34" s="1"/>
      <c r="P34" s="1"/>
      <c r="Q34" s="1"/>
      <c r="R34" s="1"/>
      <c r="S34" s="1"/>
      <c r="T34" s="1"/>
      <c r="V34" s="11">
        <v>4</v>
      </c>
      <c r="W34" s="11">
        <v>-0.16569356191029863</v>
      </c>
      <c r="X34" s="11">
        <v>-5.7588493312001082E-2</v>
      </c>
      <c r="Y34" s="1"/>
      <c r="Z34" s="1"/>
      <c r="AA34" s="1"/>
      <c r="AB34" s="1"/>
      <c r="AC34" s="1"/>
      <c r="AD34" s="1"/>
    </row>
    <row r="35" spans="1:30" x14ac:dyDescent="0.25">
      <c r="B35" s="11">
        <v>5</v>
      </c>
      <c r="C35" s="11">
        <v>-3.0946928239266345E-2</v>
      </c>
      <c r="D35" s="11">
        <v>3.1929884670709209E-3</v>
      </c>
      <c r="E35" s="1"/>
      <c r="F35" s="1"/>
      <c r="G35" s="1"/>
      <c r="H35" s="1"/>
      <c r="I35" s="1"/>
      <c r="J35" s="1"/>
      <c r="L35" s="11">
        <v>5</v>
      </c>
      <c r="M35" s="11">
        <v>5.2484917416733154E-2</v>
      </c>
      <c r="N35" s="11">
        <v>2.2050953202750037E-2</v>
      </c>
      <c r="O35" s="1"/>
      <c r="P35" s="1"/>
      <c r="Q35" s="1"/>
      <c r="R35" s="1"/>
      <c r="S35" s="1"/>
      <c r="T35" s="1"/>
      <c r="V35" s="11">
        <v>5</v>
      </c>
      <c r="W35" s="11">
        <v>-0.17411870009703553</v>
      </c>
      <c r="X35" s="11">
        <v>2.2647228625564092E-2</v>
      </c>
      <c r="Y35" s="1"/>
      <c r="Z35" s="1"/>
      <c r="AA35" s="1"/>
      <c r="AB35" s="1"/>
      <c r="AC35" s="1"/>
      <c r="AD35" s="1"/>
    </row>
    <row r="36" spans="1:30" x14ac:dyDescent="0.25">
      <c r="A36" s="17"/>
      <c r="B36" s="11">
        <v>6</v>
      </c>
      <c r="C36" s="11">
        <v>4.1484847834557206E-2</v>
      </c>
      <c r="D36" s="11">
        <v>-0.12060378703093023</v>
      </c>
      <c r="E36" s="1"/>
      <c r="F36" s="1"/>
      <c r="G36" s="1"/>
      <c r="H36" s="1"/>
      <c r="I36" s="1"/>
      <c r="J36" s="1"/>
      <c r="L36" s="11">
        <v>6</v>
      </c>
      <c r="M36" s="11">
        <v>4.1196242462609028E-3</v>
      </c>
      <c r="N36" s="11">
        <v>4.6651892124851532E-2</v>
      </c>
      <c r="O36" s="1"/>
      <c r="P36" s="1"/>
      <c r="Q36" s="1"/>
      <c r="R36" s="1"/>
      <c r="S36" s="1"/>
      <c r="T36" s="1"/>
      <c r="V36" s="11">
        <v>6</v>
      </c>
      <c r="W36" s="11">
        <v>0.25595683110636175</v>
      </c>
      <c r="X36" s="11">
        <v>8.9081807225527998E-2</v>
      </c>
      <c r="Y36" s="1"/>
      <c r="Z36" s="1"/>
      <c r="AA36" s="1"/>
      <c r="AB36" s="1"/>
      <c r="AC36" s="1"/>
      <c r="AD36" s="1"/>
    </row>
    <row r="37" spans="1:30" x14ac:dyDescent="0.25">
      <c r="A37" s="11"/>
      <c r="B37" s="11">
        <v>7</v>
      </c>
      <c r="C37" s="11">
        <v>1.4744437905551933E-2</v>
      </c>
      <c r="D37" s="11">
        <v>0.216711830474799</v>
      </c>
      <c r="E37" s="1"/>
      <c r="F37" s="1"/>
      <c r="G37" s="1"/>
      <c r="H37" s="1"/>
      <c r="I37" s="1"/>
      <c r="J37" s="1"/>
      <c r="L37" s="11">
        <v>7</v>
      </c>
      <c r="M37" s="11">
        <v>2.197515445439481E-2</v>
      </c>
      <c r="N37" s="11">
        <v>1.1172757615959122E-3</v>
      </c>
      <c r="O37" s="1"/>
      <c r="P37" s="1"/>
      <c r="Q37" s="1"/>
      <c r="R37" s="1"/>
      <c r="S37" s="1"/>
      <c r="T37" s="1"/>
      <c r="V37" s="11">
        <v>7</v>
      </c>
      <c r="W37" s="11">
        <v>9.718126838797464E-2</v>
      </c>
      <c r="X37" s="11">
        <v>-7.4682924498869097E-2</v>
      </c>
      <c r="Y37" s="1"/>
      <c r="Z37" s="1"/>
      <c r="AA37" s="1"/>
      <c r="AB37" s="1"/>
      <c r="AC37" s="1"/>
      <c r="AD37" s="1"/>
    </row>
    <row r="38" spans="1:30" x14ac:dyDescent="0.25">
      <c r="A38" s="11"/>
      <c r="B38" s="11">
        <v>8</v>
      </c>
      <c r="C38" s="11">
        <v>2.0955561776634695E-2</v>
      </c>
      <c r="D38" s="11">
        <v>4.347040673565962E-2</v>
      </c>
      <c r="E38" s="1"/>
      <c r="F38" s="1"/>
      <c r="G38" s="1"/>
      <c r="H38" s="1"/>
      <c r="I38" s="1"/>
      <c r="J38" s="1"/>
      <c r="L38" s="11">
        <v>8</v>
      </c>
      <c r="M38" s="11">
        <v>1.7827764410598822E-2</v>
      </c>
      <c r="N38" s="11">
        <v>-6.1007071500866893E-2</v>
      </c>
      <c r="O38" s="1"/>
      <c r="P38" s="1"/>
      <c r="Q38" s="1"/>
      <c r="R38" s="1"/>
      <c r="S38" s="1"/>
      <c r="T38" s="1"/>
      <c r="V38" s="11">
        <v>8</v>
      </c>
      <c r="W38" s="11">
        <v>0.13406083344935654</v>
      </c>
      <c r="X38" s="11">
        <v>-0.11968057708722829</v>
      </c>
      <c r="Y38" s="1"/>
      <c r="Z38" s="1"/>
      <c r="AA38" s="1"/>
      <c r="AB38" s="1"/>
      <c r="AC38" s="1"/>
      <c r="AD38" s="1"/>
    </row>
    <row r="39" spans="1:30" x14ac:dyDescent="0.25">
      <c r="B39" s="11">
        <v>9</v>
      </c>
      <c r="C39" s="11">
        <v>8.8718928028181984E-3</v>
      </c>
      <c r="D39" s="11">
        <v>0.10789338008157978</v>
      </c>
      <c r="E39" s="1"/>
      <c r="F39" s="1"/>
      <c r="G39" s="1"/>
      <c r="H39" s="1"/>
      <c r="I39" s="1"/>
      <c r="J39" s="1"/>
      <c r="L39" s="11">
        <v>9</v>
      </c>
      <c r="M39" s="11">
        <v>2.5896463318353262E-2</v>
      </c>
      <c r="N39" s="11">
        <v>7.12824839013807E-2</v>
      </c>
      <c r="O39" s="1"/>
      <c r="P39" s="1"/>
      <c r="Q39" s="1"/>
      <c r="R39" s="1"/>
      <c r="S39" s="1"/>
      <c r="T39" s="1"/>
      <c r="V39" s="11">
        <v>9</v>
      </c>
      <c r="W39" s="11">
        <v>6.2312070206227019E-2</v>
      </c>
      <c r="X39" s="11">
        <v>1.7815905344712404E-2</v>
      </c>
      <c r="Y39" s="1"/>
      <c r="Z39" s="1"/>
      <c r="AA39" s="1"/>
      <c r="AB39" s="1"/>
      <c r="AC39" s="1"/>
      <c r="AD39" s="1"/>
    </row>
    <row r="40" spans="1:30" x14ac:dyDescent="0.25">
      <c r="B40" s="11">
        <v>10</v>
      </c>
      <c r="C40" s="11">
        <v>4.3450856377346856E-4</v>
      </c>
      <c r="D40" s="11">
        <v>0.18333584174427131</v>
      </c>
      <c r="E40" s="1"/>
      <c r="F40" s="1"/>
      <c r="G40" s="1"/>
      <c r="H40" s="1"/>
      <c r="I40" s="1"/>
      <c r="J40" s="1"/>
      <c r="L40" s="11">
        <v>10</v>
      </c>
      <c r="M40" s="11">
        <v>3.1530407209186519E-2</v>
      </c>
      <c r="N40" s="11">
        <v>2.0117567763415688E-2</v>
      </c>
      <c r="O40" s="1"/>
      <c r="P40" s="1"/>
      <c r="Q40" s="1"/>
      <c r="R40" s="1"/>
      <c r="S40" s="1"/>
      <c r="T40" s="1"/>
      <c r="V40" s="11">
        <v>10</v>
      </c>
      <c r="W40" s="11">
        <v>1.2213719658038108E-2</v>
      </c>
      <c r="X40" s="11">
        <v>-4.2209961838457627E-2</v>
      </c>
      <c r="Y40" s="1"/>
      <c r="Z40" s="1"/>
      <c r="AA40" s="1"/>
      <c r="AB40" s="1"/>
      <c r="AC40" s="1"/>
      <c r="AD40" s="1"/>
    </row>
    <row r="41" spans="1:30" x14ac:dyDescent="0.25">
      <c r="B41" s="11">
        <v>11</v>
      </c>
      <c r="C41" s="11">
        <v>1.9362084247120041E-2</v>
      </c>
      <c r="D41" s="11">
        <v>-1.6646708431564454E-2</v>
      </c>
      <c r="E41" s="1"/>
      <c r="F41" s="1"/>
      <c r="G41" s="1"/>
      <c r="H41" s="1"/>
      <c r="I41" s="1"/>
      <c r="J41" s="1"/>
      <c r="L41" s="11">
        <v>11</v>
      </c>
      <c r="M41" s="11">
        <v>1.8891786474575081E-2</v>
      </c>
      <c r="N41" s="11">
        <v>-4.9003305139146483E-2</v>
      </c>
      <c r="O41" s="1"/>
      <c r="P41" s="1"/>
      <c r="Q41" s="1"/>
      <c r="R41" s="1"/>
      <c r="S41" s="1"/>
      <c r="T41" s="1"/>
      <c r="V41" s="11">
        <v>11</v>
      </c>
      <c r="W41" s="11">
        <v>0.12459929968455963</v>
      </c>
      <c r="X41" s="11">
        <v>0.15452995604671982</v>
      </c>
      <c r="Y41" s="1"/>
      <c r="Z41" s="1"/>
      <c r="AA41" s="1"/>
      <c r="AB41" s="1"/>
      <c r="AC41" s="1"/>
      <c r="AD41" s="1"/>
    </row>
    <row r="42" spans="1:30" x14ac:dyDescent="0.25">
      <c r="B42" s="11">
        <v>12</v>
      </c>
      <c r="C42" s="11">
        <v>1.1469929127927462E-2</v>
      </c>
      <c r="D42" s="11">
        <v>0.12470849946678439</v>
      </c>
      <c r="E42" s="1"/>
      <c r="F42" s="1"/>
      <c r="G42" s="1"/>
      <c r="H42" s="1"/>
      <c r="I42" s="1"/>
      <c r="J42" s="1"/>
      <c r="L42" s="11">
        <v>12</v>
      </c>
      <c r="M42" s="11">
        <v>2.4161661338578853E-2</v>
      </c>
      <c r="N42" s="11">
        <v>-3.3899513478476605E-2</v>
      </c>
      <c r="O42" s="1"/>
      <c r="P42" s="1"/>
      <c r="Q42" s="1"/>
      <c r="R42" s="1"/>
      <c r="S42" s="1"/>
      <c r="T42" s="1"/>
      <c r="V42" s="11">
        <v>12</v>
      </c>
      <c r="W42" s="11">
        <v>7.7738336317225959E-2</v>
      </c>
      <c r="X42" s="11">
        <v>5.1117059343797705E-2</v>
      </c>
      <c r="Y42" s="1"/>
      <c r="Z42" s="1"/>
      <c r="AA42" s="1"/>
      <c r="AB42" s="1"/>
      <c r="AC42" s="1"/>
      <c r="AD42" s="1"/>
    </row>
    <row r="43" spans="1:30" x14ac:dyDescent="0.25">
      <c r="B43" s="11">
        <v>13</v>
      </c>
      <c r="C43" s="11">
        <v>1.2745534303523449E-2</v>
      </c>
      <c r="D43" s="11">
        <v>-0.10454139637248895</v>
      </c>
      <c r="E43" s="1"/>
      <c r="F43" s="1"/>
      <c r="G43" s="1"/>
      <c r="H43" s="1"/>
      <c r="I43" s="1"/>
      <c r="J43" s="1"/>
      <c r="L43" s="11">
        <v>13</v>
      </c>
      <c r="M43" s="11">
        <v>2.3309894039312419E-2</v>
      </c>
      <c r="N43" s="11">
        <v>-3.9621174862285037E-2</v>
      </c>
      <c r="O43" s="1"/>
      <c r="P43" s="1"/>
      <c r="Q43" s="1"/>
      <c r="R43" s="1"/>
      <c r="S43" s="1"/>
      <c r="T43" s="1"/>
      <c r="V43" s="11">
        <v>13</v>
      </c>
      <c r="W43" s="11">
        <v>8.5312450928761913E-2</v>
      </c>
      <c r="X43" s="11">
        <v>2.5015261397735272E-2</v>
      </c>
      <c r="Y43" s="1"/>
      <c r="Z43" s="1"/>
      <c r="AA43" s="1"/>
      <c r="AB43" s="1"/>
      <c r="AC43" s="1"/>
      <c r="AD43" s="1"/>
    </row>
    <row r="44" spans="1:30" x14ac:dyDescent="0.25">
      <c r="B44" s="11">
        <v>14</v>
      </c>
      <c r="C44" s="11">
        <v>1.3606951337749093E-2</v>
      </c>
      <c r="D44" s="11">
        <v>4.3995167584322141E-2</v>
      </c>
      <c r="E44" s="1"/>
      <c r="F44" s="1"/>
      <c r="G44" s="1"/>
      <c r="H44" s="1"/>
      <c r="I44" s="1"/>
      <c r="J44" s="1"/>
      <c r="L44" s="11">
        <v>14</v>
      </c>
      <c r="M44" s="11">
        <v>2.2734695008435436E-2</v>
      </c>
      <c r="N44" s="11">
        <v>1.807423828609751E-2</v>
      </c>
      <c r="O44" s="1"/>
      <c r="P44" s="1"/>
      <c r="Q44" s="1"/>
      <c r="R44" s="1"/>
      <c r="S44" s="1"/>
      <c r="T44" s="1"/>
      <c r="V44" s="11">
        <v>14</v>
      </c>
      <c r="W44" s="11">
        <v>9.0427255627250264E-2</v>
      </c>
      <c r="X44" s="11">
        <v>-0.11195402906311233</v>
      </c>
      <c r="Y44" s="1"/>
      <c r="Z44" s="1"/>
      <c r="AA44" s="1"/>
      <c r="AB44" s="1"/>
      <c r="AC44" s="1"/>
      <c r="AD44" s="1"/>
    </row>
    <row r="45" spans="1:30" x14ac:dyDescent="0.25">
      <c r="B45" s="11">
        <v>15</v>
      </c>
      <c r="C45" s="11">
        <v>7.1099190002212086E-3</v>
      </c>
      <c r="D45" s="11">
        <v>-7.6428792712124022E-2</v>
      </c>
      <c r="E45" s="1"/>
      <c r="F45" s="1"/>
      <c r="G45" s="1"/>
      <c r="H45" s="1"/>
      <c r="I45" s="1"/>
      <c r="J45" s="1"/>
      <c r="L45" s="11">
        <v>15</v>
      </c>
      <c r="M45" s="11">
        <v>2.7072996383543317E-2</v>
      </c>
      <c r="N45" s="11">
        <v>9.8350542523938933E-2</v>
      </c>
      <c r="O45" s="1"/>
      <c r="P45" s="1"/>
      <c r="Q45" s="1"/>
      <c r="R45" s="1"/>
      <c r="S45" s="1"/>
      <c r="T45" s="1"/>
      <c r="V45" s="11">
        <v>15</v>
      </c>
      <c r="W45" s="11">
        <v>5.1850062228595381E-2</v>
      </c>
      <c r="X45" s="11">
        <v>-0.10605566291715111</v>
      </c>
      <c r="Y45" s="1"/>
      <c r="Z45" s="1"/>
      <c r="AA45" s="1"/>
      <c r="AB45" s="1"/>
      <c r="AC45" s="1"/>
      <c r="AD45" s="1"/>
    </row>
    <row r="46" spans="1:30" x14ac:dyDescent="0.25">
      <c r="B46" s="11">
        <v>16</v>
      </c>
      <c r="C46" s="11">
        <v>1.3852151861913461E-2</v>
      </c>
      <c r="D46" s="11">
        <v>-2.7158658225089668E-2</v>
      </c>
      <c r="E46" s="1"/>
      <c r="F46" s="1"/>
      <c r="G46" s="1"/>
      <c r="H46" s="1"/>
      <c r="I46" s="1"/>
      <c r="J46" s="1"/>
      <c r="L46" s="11">
        <v>16</v>
      </c>
      <c r="M46" s="11">
        <v>2.2570965829343155E-2</v>
      </c>
      <c r="N46" s="11">
        <v>-0.12136631759068484</v>
      </c>
      <c r="O46" s="1"/>
      <c r="P46" s="1"/>
      <c r="Q46" s="1"/>
      <c r="R46" s="1"/>
      <c r="S46" s="1"/>
      <c r="T46" s="1"/>
      <c r="V46" s="11">
        <v>16</v>
      </c>
      <c r="W46" s="11">
        <v>9.1883173891271014E-2</v>
      </c>
      <c r="X46" s="11">
        <v>1.7158307027045877E-2</v>
      </c>
      <c r="Y46" s="1"/>
      <c r="Z46" s="1"/>
      <c r="AA46" s="1"/>
      <c r="AB46" s="1"/>
      <c r="AC46" s="1"/>
      <c r="AD46" s="1"/>
    </row>
    <row r="47" spans="1:30" x14ac:dyDescent="0.25">
      <c r="B47" s="11">
        <v>17</v>
      </c>
      <c r="C47" s="11">
        <v>2.9203300549609243E-3</v>
      </c>
      <c r="D47" s="11">
        <v>-0.13677909029765808</v>
      </c>
      <c r="E47" s="1"/>
      <c r="F47" s="1"/>
      <c r="G47" s="1"/>
      <c r="H47" s="1"/>
      <c r="I47" s="1"/>
      <c r="J47" s="1"/>
      <c r="L47" s="11">
        <v>17</v>
      </c>
      <c r="M47" s="11">
        <v>2.9870535096314339E-2</v>
      </c>
      <c r="N47" s="11">
        <v>-7.1388499550987597E-2</v>
      </c>
      <c r="O47" s="1"/>
      <c r="P47" s="1"/>
      <c r="Q47" s="1"/>
      <c r="R47" s="1"/>
      <c r="S47" s="1"/>
      <c r="T47" s="1"/>
      <c r="V47" s="11">
        <v>17</v>
      </c>
      <c r="W47" s="11">
        <v>2.6973691817351621E-2</v>
      </c>
      <c r="X47" s="11">
        <v>2.8712851524602821E-2</v>
      </c>
      <c r="Y47" s="1"/>
      <c r="Z47" s="1"/>
      <c r="AA47" s="1"/>
      <c r="AB47" s="1"/>
      <c r="AC47" s="1"/>
      <c r="AD47" s="1"/>
    </row>
    <row r="48" spans="1:30" x14ac:dyDescent="0.25">
      <c r="B48" s="11">
        <v>18</v>
      </c>
      <c r="C48" s="11">
        <v>-2.7515654432632829E-2</v>
      </c>
      <c r="D48" s="11">
        <v>-5.5592600062925754E-2</v>
      </c>
      <c r="E48" s="1"/>
      <c r="F48" s="1"/>
      <c r="G48" s="1"/>
      <c r="H48" s="1"/>
      <c r="I48" s="1"/>
      <c r="J48" s="1"/>
      <c r="L48" s="11">
        <v>18</v>
      </c>
      <c r="M48" s="11">
        <v>5.0193732903504477E-2</v>
      </c>
      <c r="N48" s="11">
        <v>-7.1709448414968402E-2</v>
      </c>
      <c r="O48" s="1"/>
      <c r="P48" s="1"/>
      <c r="Q48" s="1"/>
      <c r="R48" s="1"/>
      <c r="S48" s="1"/>
      <c r="T48" s="1"/>
      <c r="V48" s="11">
        <v>18</v>
      </c>
      <c r="W48" s="11">
        <v>-0.15374494999613852</v>
      </c>
      <c r="X48" s="11">
        <v>8.5807983956422529E-2</v>
      </c>
      <c r="Y48" s="1"/>
      <c r="Z48" s="1"/>
      <c r="AA48" s="1"/>
      <c r="AB48" s="1"/>
      <c r="AC48" s="1"/>
      <c r="AD48" s="1"/>
    </row>
    <row r="49" spans="2:30" x14ac:dyDescent="0.25">
      <c r="B49" s="11">
        <v>19</v>
      </c>
      <c r="C49" s="11">
        <v>3.5258894484542086E-2</v>
      </c>
      <c r="D49" s="11">
        <v>1.3968433377337913E-2</v>
      </c>
      <c r="E49" s="1"/>
      <c r="F49" s="1"/>
      <c r="G49" s="1"/>
      <c r="H49" s="1"/>
      <c r="I49" s="1"/>
      <c r="J49" s="1"/>
      <c r="L49" s="11">
        <v>19</v>
      </c>
      <c r="M49" s="11">
        <v>8.2769164646963427E-3</v>
      </c>
      <c r="N49" s="11">
        <v>3.8600247816148861E-2</v>
      </c>
      <c r="O49" s="1"/>
      <c r="P49" s="1"/>
      <c r="Q49" s="1"/>
      <c r="R49" s="1"/>
      <c r="S49" s="1"/>
      <c r="T49" s="1"/>
      <c r="V49" s="11">
        <v>19</v>
      </c>
      <c r="W49" s="11">
        <v>0.21898921358547918</v>
      </c>
      <c r="X49" s="11">
        <v>-0.1649779539091949</v>
      </c>
      <c r="Y49" s="1"/>
      <c r="Z49" s="1"/>
      <c r="AA49" s="1"/>
      <c r="AB49" s="1"/>
      <c r="AC49" s="1"/>
      <c r="AD49" s="1"/>
    </row>
    <row r="50" spans="2:30" x14ac:dyDescent="0.25">
      <c r="B50" s="11">
        <v>20</v>
      </c>
      <c r="C50" s="11">
        <v>4.0352489392567331E-3</v>
      </c>
      <c r="D50" s="11">
        <v>-0.2622552291212224</v>
      </c>
      <c r="E50" s="1"/>
      <c r="F50" s="1"/>
      <c r="G50" s="1"/>
      <c r="H50" s="1"/>
      <c r="I50" s="1"/>
      <c r="J50" s="1"/>
      <c r="L50" s="11">
        <v>20</v>
      </c>
      <c r="M50" s="11">
        <v>2.9126063793480303E-2</v>
      </c>
      <c r="N50" s="11">
        <v>-1.354611451986569E-2</v>
      </c>
      <c r="O50" s="1"/>
      <c r="P50" s="1"/>
      <c r="Q50" s="1"/>
      <c r="R50" s="1"/>
      <c r="S50" s="1"/>
      <c r="T50" s="1"/>
      <c r="V50" s="11">
        <v>20</v>
      </c>
      <c r="W50" s="11">
        <v>3.3593705261775603E-2</v>
      </c>
      <c r="X50" s="11">
        <v>7.0222018323602448E-2</v>
      </c>
      <c r="Y50" s="1"/>
      <c r="Z50" s="1"/>
      <c r="AA50" s="1"/>
      <c r="AB50" s="1"/>
      <c r="AC50" s="1"/>
      <c r="AD50" s="1"/>
    </row>
    <row r="51" spans="2:30" x14ac:dyDescent="0.25">
      <c r="B51" s="11">
        <v>21</v>
      </c>
      <c r="C51" s="11">
        <v>3.1597502304812529E-2</v>
      </c>
      <c r="D51" s="11">
        <v>-0.19473228077749852</v>
      </c>
      <c r="E51" s="1"/>
      <c r="F51" s="1"/>
      <c r="G51" s="1"/>
      <c r="H51" s="1"/>
      <c r="I51" s="1"/>
      <c r="J51" s="1"/>
      <c r="L51" s="11">
        <v>21</v>
      </c>
      <c r="M51" s="11">
        <v>1.0721759264135742E-2</v>
      </c>
      <c r="N51" s="11">
        <v>1.1778009921654255E-2</v>
      </c>
      <c r="O51" s="1"/>
      <c r="P51" s="1"/>
      <c r="Q51" s="1"/>
      <c r="R51" s="1"/>
      <c r="S51" s="1"/>
      <c r="T51" s="1"/>
      <c r="V51" s="11">
        <v>21</v>
      </c>
      <c r="W51" s="11">
        <v>0.19724909796224468</v>
      </c>
      <c r="X51" s="11">
        <v>-0.10605544186875551</v>
      </c>
      <c r="Y51" s="1"/>
      <c r="Z51" s="1"/>
      <c r="AA51" s="1"/>
      <c r="AB51" s="1"/>
      <c r="AC51" s="1"/>
      <c r="AD51" s="1"/>
    </row>
    <row r="52" spans="2:30" x14ac:dyDescent="0.25">
      <c r="B52" s="11">
        <v>22</v>
      </c>
      <c r="C52" s="11">
        <v>2.4252412173009497E-2</v>
      </c>
      <c r="D52" s="11">
        <v>3.5945425638681694E-2</v>
      </c>
      <c r="E52" s="1"/>
      <c r="F52" s="1"/>
      <c r="G52" s="1"/>
      <c r="H52" s="1"/>
      <c r="I52" s="1"/>
      <c r="J52" s="1"/>
      <c r="L52" s="11">
        <v>22</v>
      </c>
      <c r="M52" s="11">
        <v>1.5626339226749428E-2</v>
      </c>
      <c r="N52" s="11">
        <v>6.0612972210601981E-2</v>
      </c>
      <c r="O52" s="1"/>
      <c r="P52" s="1"/>
      <c r="Q52" s="1"/>
      <c r="R52" s="1"/>
      <c r="S52" s="1"/>
      <c r="T52" s="1"/>
      <c r="V52" s="11">
        <v>22</v>
      </c>
      <c r="W52" s="11">
        <v>0.15363642253989443</v>
      </c>
      <c r="X52" s="11">
        <v>-4.8029730762432582E-2</v>
      </c>
      <c r="Y52" s="1"/>
      <c r="Z52" s="1"/>
      <c r="AA52" s="1"/>
      <c r="AB52" s="1"/>
      <c r="AC52" s="1"/>
      <c r="AD52" s="1"/>
    </row>
    <row r="53" spans="2:30" x14ac:dyDescent="0.25">
      <c r="B53" s="11">
        <v>23</v>
      </c>
      <c r="C53" s="11">
        <v>-5.6721234094426849E-3</v>
      </c>
      <c r="D53" s="11">
        <v>-0.12460892413139134</v>
      </c>
      <c r="E53" s="1"/>
      <c r="F53" s="1"/>
      <c r="G53" s="1"/>
      <c r="H53" s="1"/>
      <c r="I53" s="1"/>
      <c r="J53" s="1"/>
      <c r="L53" s="11">
        <v>23</v>
      </c>
      <c r="M53" s="11">
        <v>3.5608024267309663E-2</v>
      </c>
      <c r="N53" s="11">
        <v>-1.5471625122694149E-2</v>
      </c>
      <c r="O53" s="1"/>
      <c r="P53" s="1"/>
      <c r="Q53" s="1"/>
      <c r="R53" s="1"/>
      <c r="S53" s="1"/>
      <c r="T53" s="1"/>
      <c r="V53" s="11">
        <v>23</v>
      </c>
      <c r="W53" s="11">
        <v>-2.4045407649123461E-2</v>
      </c>
      <c r="X53" s="11">
        <v>7.0121656571170005E-2</v>
      </c>
      <c r="Y53" s="1"/>
      <c r="Z53" s="1"/>
      <c r="AA53" s="1"/>
      <c r="AB53" s="1"/>
      <c r="AC53" s="1"/>
      <c r="AD53" s="1"/>
    </row>
    <row r="54" spans="2:30" ht="15.75" thickBot="1" x14ac:dyDescent="0.3">
      <c r="B54" s="12">
        <v>24</v>
      </c>
      <c r="C54" s="12">
        <v>1.30243321513698E-2</v>
      </c>
      <c r="D54" s="12">
        <v>0.12604452030764665</v>
      </c>
      <c r="E54" s="1"/>
      <c r="F54" s="1"/>
      <c r="G54" s="1"/>
      <c r="H54" s="1"/>
      <c r="I54" s="1"/>
      <c r="J54" s="1"/>
      <c r="L54" s="12">
        <v>24</v>
      </c>
      <c r="M54" s="12">
        <v>2.3123730722916007E-2</v>
      </c>
      <c r="N54" s="12">
        <v>7.2938718161566329E-2</v>
      </c>
      <c r="O54" s="1"/>
      <c r="P54" s="1"/>
      <c r="Q54" s="1"/>
      <c r="R54" s="1"/>
      <c r="S54" s="1"/>
      <c r="T54" s="1"/>
      <c r="V54" s="12">
        <v>24</v>
      </c>
      <c r="W54" s="12">
        <v>8.6967858803734838E-2</v>
      </c>
      <c r="X54" s="12">
        <v>-0.10482619988558808</v>
      </c>
      <c r="Y54" s="1"/>
      <c r="Z54" s="1"/>
      <c r="AA54" s="1"/>
      <c r="AB54" s="1"/>
      <c r="AC54" s="1"/>
      <c r="AD54" s="1"/>
    </row>
    <row r="57" spans="2:30" x14ac:dyDescent="0.25">
      <c r="B57" s="17"/>
      <c r="C57" s="17"/>
      <c r="D57" s="17"/>
      <c r="E57" s="17"/>
      <c r="F57" s="17"/>
      <c r="G57" s="17"/>
    </row>
    <row r="58" spans="2:30" x14ac:dyDescent="0.25">
      <c r="B58" s="11"/>
      <c r="C58" s="11"/>
      <c r="D58" s="11"/>
      <c r="E58" s="11"/>
      <c r="F58" s="11"/>
      <c r="G58" s="11"/>
    </row>
    <row r="59" spans="2:30" x14ac:dyDescent="0.25">
      <c r="B59" s="11"/>
      <c r="C59" s="11"/>
      <c r="D59" s="11"/>
      <c r="E59" s="11"/>
      <c r="F59" s="11"/>
      <c r="G59" s="11"/>
    </row>
    <row r="60" spans="2:30" x14ac:dyDescent="0.25">
      <c r="B60" s="11"/>
      <c r="C60" s="11"/>
      <c r="D60" s="11"/>
      <c r="E60" s="11"/>
      <c r="F60" s="11"/>
      <c r="G60" s="11"/>
    </row>
    <row r="62" spans="2:30" x14ac:dyDescent="0.25">
      <c r="B62" s="17"/>
      <c r="C62" s="17"/>
      <c r="D62" s="17"/>
      <c r="E62" s="17"/>
      <c r="F62" s="17"/>
      <c r="G62" s="17"/>
      <c r="H62" s="17"/>
      <c r="I62" s="17"/>
      <c r="J62" s="17"/>
    </row>
    <row r="63" spans="2:30" x14ac:dyDescent="0.25">
      <c r="B63" s="11"/>
      <c r="C63" s="11"/>
      <c r="D63" s="11"/>
      <c r="E63" s="11"/>
      <c r="F63" s="11"/>
      <c r="G63" s="11"/>
      <c r="H63" s="11"/>
      <c r="I63" s="11"/>
      <c r="J63" s="11"/>
    </row>
    <row r="64" spans="2:30" x14ac:dyDescent="0.25">
      <c r="B64" s="11"/>
      <c r="C64" s="11"/>
      <c r="D64" s="11"/>
      <c r="E64" s="11"/>
      <c r="F64" s="11"/>
      <c r="G64" s="11"/>
      <c r="H64" s="11"/>
      <c r="I64" s="11"/>
      <c r="J64" s="1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1"/>
      <c r="F67" s="1"/>
      <c r="G67" s="1"/>
      <c r="H67" s="1"/>
      <c r="I67" s="1"/>
      <c r="J67" s="1"/>
    </row>
  </sheetData>
  <mergeCells count="3">
    <mergeCell ref="B5:J5"/>
    <mergeCell ref="L5:T5"/>
    <mergeCell ref="V5:AD5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7"/>
  <sheetViews>
    <sheetView workbookViewId="0"/>
  </sheetViews>
  <sheetFormatPr defaultRowHeight="15" x14ac:dyDescent="0.25"/>
  <cols>
    <col min="1" max="1" width="9.140625" style="1"/>
    <col min="2" max="2" width="14.42578125" style="1" customWidth="1"/>
    <col min="3" max="3" width="23.85546875" style="1" bestFit="1" customWidth="1"/>
    <col min="4" max="4" width="17" style="1" bestFit="1" customWidth="1"/>
    <col min="5" max="5" width="18" style="1" bestFit="1" customWidth="1"/>
    <col min="6" max="6" width="12.7109375" style="1" bestFit="1" customWidth="1"/>
    <col min="7" max="7" width="14.5703125" style="2" bestFit="1" customWidth="1"/>
    <col min="8" max="9" width="12" style="1" bestFit="1" customWidth="1"/>
    <col min="10" max="10" width="13.42578125" style="1" bestFit="1" customWidth="1"/>
    <col min="11" max="11" width="12" style="1" bestFit="1" customWidth="1"/>
    <col min="12" max="12" width="12.42578125" style="1" bestFit="1" customWidth="1"/>
    <col min="13" max="13" width="12.5703125" style="1" bestFit="1" customWidth="1"/>
    <col min="14" max="16384" width="9.140625" style="1"/>
  </cols>
  <sheetData>
    <row r="4" spans="2:5" x14ac:dyDescent="0.25">
      <c r="B4" s="39" t="s">
        <v>53</v>
      </c>
    </row>
    <row r="5" spans="2:5" x14ac:dyDescent="0.25">
      <c r="B5" s="37" t="s">
        <v>43</v>
      </c>
      <c r="C5" s="37"/>
      <c r="D5" s="37"/>
      <c r="E5" s="37"/>
    </row>
    <row r="7" spans="2:5" x14ac:dyDescent="0.25">
      <c r="C7" s="20" t="s">
        <v>40</v>
      </c>
      <c r="D7" s="4" t="s">
        <v>42</v>
      </c>
      <c r="E7" s="32" t="s">
        <v>33</v>
      </c>
    </row>
    <row r="8" spans="2:5" x14ac:dyDescent="0.25">
      <c r="B8" s="1" t="s">
        <v>1</v>
      </c>
      <c r="C8" s="14">
        <f>'Determine Alphas'!C23</f>
        <v>1.5179205839747877E-3</v>
      </c>
      <c r="D8" s="21">
        <f>'Determine Alphas'!C24</f>
        <v>0.62410054609330301</v>
      </c>
      <c r="E8" s="14">
        <f>'Determine Alphas'!F31^2</f>
        <v>1.6262962214711744E-2</v>
      </c>
    </row>
    <row r="9" spans="2:5" x14ac:dyDescent="0.25">
      <c r="B9" s="1" t="s">
        <v>2</v>
      </c>
      <c r="C9" s="14">
        <f>'Determine Alphas'!M23</f>
        <v>3.0806974168858414E-2</v>
      </c>
      <c r="D9" s="21">
        <f>'Determine Alphas'!M24</f>
        <v>-0.41673430524317984</v>
      </c>
      <c r="E9" s="14">
        <f>'Determine Alphas'!P31^2</f>
        <v>3.1877262294759926E-3</v>
      </c>
    </row>
    <row r="10" spans="2:5" x14ac:dyDescent="0.25">
      <c r="B10" s="1" t="s">
        <v>3</v>
      </c>
      <c r="C10" s="14">
        <f>'Determine Alphas'!W23</f>
        <v>1.8646655937625205E-2</v>
      </c>
      <c r="D10" s="21">
        <f>'Determine Alphas'!W24</f>
        <v>3.705699189425367</v>
      </c>
      <c r="E10" s="14">
        <f>'Determine Alphas'!Z31^2</f>
        <v>9.8758745980532577E-3</v>
      </c>
    </row>
    <row r="12" spans="2:5" x14ac:dyDescent="0.25">
      <c r="B12" s="37" t="s">
        <v>41</v>
      </c>
      <c r="C12" s="37"/>
      <c r="D12" s="37"/>
      <c r="E12" s="37"/>
    </row>
    <row r="13" spans="2:5" x14ac:dyDescent="0.25">
      <c r="D13" s="19" t="s">
        <v>34</v>
      </c>
    </row>
    <row r="14" spans="2:5" x14ac:dyDescent="0.25">
      <c r="B14" s="1" t="s">
        <v>1</v>
      </c>
      <c r="C14" s="14">
        <f>C8/E8</f>
        <v>9.3336045668337822E-2</v>
      </c>
      <c r="D14" s="18">
        <f>C14/SUM($C$14:$C$16)</f>
        <v>8.0146462953912066E-3</v>
      </c>
    </row>
    <row r="15" spans="2:5" x14ac:dyDescent="0.25">
      <c r="B15" s="1" t="s">
        <v>2</v>
      </c>
      <c r="C15" s="14">
        <f>C9/E9</f>
        <v>9.6642471627566806</v>
      </c>
      <c r="D15" s="18">
        <f>C15/SUM($C$14:$C$16)</f>
        <v>0.82985648434223169</v>
      </c>
    </row>
    <row r="16" spans="2:5" x14ac:dyDescent="0.25">
      <c r="B16" s="1" t="s">
        <v>3</v>
      </c>
      <c r="C16" s="14">
        <f>C10/E10</f>
        <v>1.8881017324076645</v>
      </c>
      <c r="D16" s="18">
        <f>C16/SUM($C$14:$C$16)</f>
        <v>0.16212886936237714</v>
      </c>
    </row>
    <row r="19" spans="2:5" x14ac:dyDescent="0.25">
      <c r="B19" s="37" t="s">
        <v>49</v>
      </c>
      <c r="C19" s="37"/>
      <c r="D19" s="37"/>
      <c r="E19" s="37"/>
    </row>
    <row r="21" spans="2:5" x14ac:dyDescent="0.25">
      <c r="D21" s="20" t="s">
        <v>45</v>
      </c>
      <c r="E21" s="6"/>
    </row>
    <row r="22" spans="2:5" x14ac:dyDescent="0.25">
      <c r="B22" s="5" t="s">
        <v>52</v>
      </c>
      <c r="D22" s="22">
        <f>(D8*D14)+(D15*D9)+(D16*D10)</f>
        <v>0.25997309945440283</v>
      </c>
      <c r="E22" s="21"/>
    </row>
    <row r="23" spans="2:5" x14ac:dyDescent="0.25">
      <c r="B23" s="5" t="s">
        <v>50</v>
      </c>
      <c r="D23" s="22">
        <f>D14*C8+D15*C9+D16*C10</f>
        <v>2.8600694118132271E-2</v>
      </c>
      <c r="E23" s="21"/>
    </row>
    <row r="24" spans="2:5" x14ac:dyDescent="0.25">
      <c r="B24" s="5" t="s">
        <v>51</v>
      </c>
      <c r="D24" s="22">
        <f>(D14^2)*E8+(D15^2)*E9+(D16^2)*E10</f>
        <v>2.4559048491730258E-3</v>
      </c>
      <c r="E24" s="21"/>
    </row>
    <row r="27" spans="2:5" x14ac:dyDescent="0.25">
      <c r="B27" s="37" t="s">
        <v>44</v>
      </c>
      <c r="C27" s="37"/>
      <c r="D27" s="37"/>
      <c r="E27" s="37"/>
    </row>
    <row r="29" spans="2:5" x14ac:dyDescent="0.25">
      <c r="B29" s="31">
        <f>(D23/D24)/(('Input data'!H32-'Input data'!I32)/('Input data'!H33^2))</f>
        <v>0.76143846604665788</v>
      </c>
    </row>
    <row r="31" spans="2:5" x14ac:dyDescent="0.25">
      <c r="B31" s="37" t="s">
        <v>48</v>
      </c>
      <c r="C31" s="37"/>
      <c r="D31" s="37"/>
      <c r="E31" s="37"/>
    </row>
    <row r="33" spans="2:5" x14ac:dyDescent="0.25">
      <c r="B33" s="31">
        <f>B29/(1+(1-D22)*B29)</f>
        <v>0.48701362109570379</v>
      </c>
    </row>
    <row r="35" spans="2:5" x14ac:dyDescent="0.25">
      <c r="B35" s="37" t="s">
        <v>46</v>
      </c>
      <c r="C35" s="37"/>
      <c r="D35" s="37"/>
      <c r="E35" s="37"/>
    </row>
    <row r="37" spans="2:5" x14ac:dyDescent="0.25">
      <c r="B37" s="31">
        <f>1-B33</f>
        <v>0.51298637890429621</v>
      </c>
    </row>
  </sheetData>
  <mergeCells count="6">
    <mergeCell ref="B5:E5"/>
    <mergeCell ref="B12:E12"/>
    <mergeCell ref="B27:E27"/>
    <mergeCell ref="B31:E31"/>
    <mergeCell ref="B35:E35"/>
    <mergeCell ref="B19:E19"/>
  </mergeCells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Determine Alphas</vt:lpstr>
      <vt:lpstr>Treynor-Black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2014-12-11T08:27:07Z</dcterms:created>
  <dcterms:modified xsi:type="dcterms:W3CDTF">2014-12-16T10:11:59Z</dcterms:modified>
</cp:coreProperties>
</file>