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4240" windowHeight="13740"/>
  </bookViews>
  <sheets>
    <sheet name="Swap valuation" sheetId="1" r:id="rId1"/>
  </sheets>
  <calcPr calcId="125725"/>
</workbook>
</file>

<file path=xl/calcChain.xml><?xml version="1.0" encoding="utf-8"?>
<calcChain xmlns="http://schemas.openxmlformats.org/spreadsheetml/2006/main">
  <c r="C19" i="1"/>
  <c r="G14"/>
  <c r="F14"/>
  <c r="E14"/>
  <c r="D14"/>
  <c r="C14"/>
  <c r="G13"/>
  <c r="F13"/>
  <c r="F15" s="1"/>
  <c r="F17" s="1"/>
  <c r="E13"/>
  <c r="D13"/>
  <c r="C13"/>
  <c r="G15" l="1"/>
  <c r="G17" s="1"/>
  <c r="E15"/>
  <c r="E17" s="1"/>
  <c r="C15"/>
  <c r="C17" s="1"/>
  <c r="D15"/>
  <c r="D17" s="1"/>
  <c r="C18" l="1"/>
  <c r="C21" l="1"/>
  <c r="C22"/>
</calcChain>
</file>

<file path=xl/sharedStrings.xml><?xml version="1.0" encoding="utf-8"?>
<sst xmlns="http://schemas.openxmlformats.org/spreadsheetml/2006/main" count="15" uniqueCount="15">
  <si>
    <t>Principal</t>
  </si>
  <si>
    <t>Market discount rate</t>
  </si>
  <si>
    <t>t</t>
  </si>
  <si>
    <t>CF interest</t>
  </si>
  <si>
    <t>CF principal</t>
  </si>
  <si>
    <t>Total CF</t>
  </si>
  <si>
    <t>Fixed rate bond valuation</t>
  </si>
  <si>
    <t>http://breakingdownfinance.com</t>
  </si>
  <si>
    <t>Fixed coupon rate</t>
  </si>
  <si>
    <t>Known floating rate for next payment</t>
  </si>
  <si>
    <t>Value fixed rate bond</t>
  </si>
  <si>
    <t>Value floating rate bond</t>
  </si>
  <si>
    <t>Discounted CF</t>
  </si>
  <si>
    <t>Value swap floating rate payer</t>
  </si>
  <si>
    <t>Value swap fixed rate payer</t>
  </si>
</sst>
</file>

<file path=xl/styles.xml><?xml version="1.0" encoding="utf-8"?>
<styleSheet xmlns="http://schemas.openxmlformats.org/spreadsheetml/2006/main">
  <numFmts count="1">
    <numFmt numFmtId="165" formatCode="_-[$$-409]* #,##0.00_ ;_-[$$-409]* \-#,##0.00\ ;_-[$$-409]* &quot;-&quot;??_ ;_-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1" applyFill="1"/>
    <xf numFmtId="0" fontId="1" fillId="2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0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2"/>
  <sheetViews>
    <sheetView tabSelected="1" workbookViewId="0"/>
  </sheetViews>
  <sheetFormatPr defaultRowHeight="15"/>
  <cols>
    <col min="1" max="1" width="9.140625" style="1"/>
    <col min="2" max="2" width="35" style="1" bestFit="1" customWidth="1"/>
    <col min="3" max="3" width="14.28515625" style="1" bestFit="1" customWidth="1"/>
    <col min="4" max="6" width="11.42578125" style="1" bestFit="1" customWidth="1"/>
    <col min="7" max="7" width="14" style="1" bestFit="1" customWidth="1"/>
    <col min="8" max="8" width="9.140625" style="1"/>
    <col min="9" max="9" width="35" style="1" bestFit="1" customWidth="1"/>
    <col min="10" max="16384" width="9.140625" style="1"/>
  </cols>
  <sheetData>
    <row r="4" spans="2:8">
      <c r="B4" s="3" t="s">
        <v>7</v>
      </c>
    </row>
    <row r="7" spans="2:8">
      <c r="B7" s="4" t="s">
        <v>6</v>
      </c>
      <c r="C7" s="4"/>
      <c r="D7" s="4"/>
      <c r="E7" s="4"/>
      <c r="F7" s="4"/>
      <c r="G7" s="4"/>
      <c r="H7" s="2"/>
    </row>
    <row r="8" spans="2:8">
      <c r="B8" s="5" t="s">
        <v>0</v>
      </c>
      <c r="C8" s="11">
        <v>1000000</v>
      </c>
      <c r="D8" s="2"/>
      <c r="E8" s="2"/>
      <c r="F8" s="2"/>
      <c r="G8" s="2"/>
      <c r="H8" s="2"/>
    </row>
    <row r="9" spans="2:8">
      <c r="B9" s="5" t="s">
        <v>8</v>
      </c>
      <c r="C9" s="6">
        <v>0.05</v>
      </c>
      <c r="D9" s="2"/>
      <c r="E9" s="2"/>
      <c r="F9" s="2"/>
      <c r="G9" s="2"/>
      <c r="H9" s="2"/>
    </row>
    <row r="10" spans="2:8">
      <c r="B10" s="5" t="s">
        <v>9</v>
      </c>
      <c r="C10" s="6">
        <v>0.04</v>
      </c>
      <c r="D10" s="2"/>
      <c r="E10" s="2"/>
      <c r="F10" s="2"/>
      <c r="G10" s="2"/>
      <c r="H10" s="2"/>
    </row>
    <row r="11" spans="2:8">
      <c r="H11" s="2"/>
    </row>
    <row r="12" spans="2:8">
      <c r="B12" s="7" t="s">
        <v>2</v>
      </c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2"/>
    </row>
    <row r="13" spans="2:8">
      <c r="B13" s="7" t="s">
        <v>3</v>
      </c>
      <c r="C13" s="12">
        <f>$C$9*$C$8</f>
        <v>50000</v>
      </c>
      <c r="D13" s="12">
        <f>$C$9*$C$8</f>
        <v>50000</v>
      </c>
      <c r="E13" s="12">
        <f>$C$9*$C$8</f>
        <v>50000</v>
      </c>
      <c r="F13" s="12">
        <f>$C$9*$C$8</f>
        <v>50000</v>
      </c>
      <c r="G13" s="12">
        <f>$C$9*$C$8</f>
        <v>50000</v>
      </c>
      <c r="H13" s="2"/>
    </row>
    <row r="14" spans="2:8">
      <c r="B14" s="7" t="s">
        <v>4</v>
      </c>
      <c r="C14" s="12">
        <f>IF(C12=5,$C$8,0)</f>
        <v>0</v>
      </c>
      <c r="D14" s="12">
        <f>IF(D12=5,$C$8,0)</f>
        <v>0</v>
      </c>
      <c r="E14" s="12">
        <f>IF(E12=5,$C$8,0)</f>
        <v>0</v>
      </c>
      <c r="F14" s="12">
        <f>IF(F12=5,$C$8,0)</f>
        <v>0</v>
      </c>
      <c r="G14" s="12">
        <f>IF(G12=5,$C$8,0)</f>
        <v>1000000</v>
      </c>
      <c r="H14" s="2"/>
    </row>
    <row r="15" spans="2:8">
      <c r="B15" s="7" t="s">
        <v>5</v>
      </c>
      <c r="C15" s="12">
        <f>C13+C14</f>
        <v>50000</v>
      </c>
      <c r="D15" s="12">
        <f t="shared" ref="D15" si="0">D13+D14</f>
        <v>50000</v>
      </c>
      <c r="E15" s="12">
        <f t="shared" ref="E15" si="1">E13+E14</f>
        <v>50000</v>
      </c>
      <c r="F15" s="12">
        <f t="shared" ref="F15" si="2">F13+F14</f>
        <v>50000</v>
      </c>
      <c r="G15" s="12">
        <f t="shared" ref="G15" si="3">G13+G14</f>
        <v>1050000</v>
      </c>
      <c r="H15" s="2"/>
    </row>
    <row r="16" spans="2:8">
      <c r="B16" s="7" t="s">
        <v>1</v>
      </c>
      <c r="C16" s="6">
        <v>3.5999999999999997E-2</v>
      </c>
      <c r="D16" s="6">
        <v>4.3999999999999997E-2</v>
      </c>
      <c r="E16" s="6">
        <v>5.0999999999999997E-2</v>
      </c>
      <c r="F16" s="6">
        <v>5.2999999999999999E-2</v>
      </c>
      <c r="G16" s="6">
        <v>5.3999999999999999E-2</v>
      </c>
      <c r="H16" s="2"/>
    </row>
    <row r="17" spans="2:8">
      <c r="B17" s="7" t="s">
        <v>12</v>
      </c>
      <c r="C17" s="12">
        <f>C15/(1+C16)</f>
        <v>48262.548262548262</v>
      </c>
      <c r="D17" s="12">
        <f>D15/((1+C16)*(1+D16))</f>
        <v>46228.494504356568</v>
      </c>
      <c r="E17" s="12">
        <f>E15/((1+C16)*(1+D16)*(1+E16))</f>
        <v>43985.246911852119</v>
      </c>
      <c r="F17" s="12">
        <f>F15/((1+C16)*(1+D16)*(1+E16)*(1+F16))</f>
        <v>41771.36458865348</v>
      </c>
      <c r="G17" s="12">
        <f>G15/((1+C16)*(1+D16)*(1+E16)*(1+F16)*(1+G16))</f>
        <v>832256.78971700487</v>
      </c>
      <c r="H17" s="2"/>
    </row>
    <row r="18" spans="2:8">
      <c r="B18" s="9" t="s">
        <v>10</v>
      </c>
      <c r="C18" s="10">
        <f>SUM(C17:G17)</f>
        <v>1012504.4439844154</v>
      </c>
      <c r="D18" s="2"/>
      <c r="E18" s="2"/>
      <c r="F18" s="2"/>
      <c r="G18" s="2"/>
    </row>
    <row r="19" spans="2:8">
      <c r="B19" s="9" t="s">
        <v>11</v>
      </c>
      <c r="C19" s="10">
        <f>(C10*C8)/(1+C16)^C12+C8/(1+C16)^C12</f>
        <v>1003861.0038610038</v>
      </c>
    </row>
    <row r="21" spans="2:8">
      <c r="B21" s="9" t="s">
        <v>13</v>
      </c>
      <c r="C21" s="10">
        <f>C18-C19</f>
        <v>8643.440123411594</v>
      </c>
    </row>
    <row r="22" spans="2:8">
      <c r="B22" s="9" t="s">
        <v>14</v>
      </c>
      <c r="C22" s="10">
        <f>C19-C18</f>
        <v>-8643.440123411594</v>
      </c>
    </row>
  </sheetData>
  <mergeCells count="1">
    <mergeCell ref="B7:G7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Swap valuation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2014-12-01T16:24:48Z</dcterms:created>
  <dcterms:modified xsi:type="dcterms:W3CDTF">2014-12-31T15:43:26Z</dcterms:modified>
</cp:coreProperties>
</file>