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20" windowWidth="23715" windowHeight="9495"/>
  </bookViews>
  <sheets>
    <sheet name="Step 1 APT determine factors" sheetId="1" r:id="rId1"/>
    <sheet name="Step 2 APT determine weights" sheetId="3" r:id="rId2"/>
  </sheets>
  <definedNames>
    <definedName name="solver_adj" localSheetId="0" hidden="1">'Step 1 APT determine factors'!$H$7:$J$7</definedName>
    <definedName name="solver_adj" localSheetId="1" hidden="1">'Step 2 APT determine weights'!$H$18:$J$18</definedName>
    <definedName name="solver_cvg" localSheetId="0" hidden="1">0.0001</definedName>
    <definedName name="solver_cvg" localSheetId="1" hidden="1">0.0001</definedName>
    <definedName name="solver_drv" localSheetId="0" hidden="1">1</definedName>
    <definedName name="solver_drv" localSheetId="1" hidden="1">1</definedName>
    <definedName name="solver_est" localSheetId="0" hidden="1">1</definedName>
    <definedName name="solver_est" localSheetId="1" hidden="1">1</definedName>
    <definedName name="solver_itr" localSheetId="0" hidden="1">100</definedName>
    <definedName name="solver_itr" localSheetId="1" hidden="1">100</definedName>
    <definedName name="solver_lhs1" localSheetId="0" hidden="1">'Step 1 APT determine factors'!$K$8</definedName>
    <definedName name="solver_lhs1" localSheetId="1" hidden="1">'Step 2 APT determine weights'!$L$19</definedName>
    <definedName name="solver_lhs2" localSheetId="0" hidden="1">'Step 1 APT determine factors'!$K$7</definedName>
    <definedName name="solver_lhs2" localSheetId="1" hidden="1">'Step 2 APT determine weights'!$L$20</definedName>
    <definedName name="solver_lhs3" localSheetId="0" hidden="1">'Step 1 APT determine factors'!$K$9</definedName>
    <definedName name="solver_lhs3" localSheetId="1" hidden="1">'Step 2 APT determine weights'!$L$18</definedName>
    <definedName name="solver_lin" localSheetId="0" hidden="1">1</definedName>
    <definedName name="solver_lin" localSheetId="1" hidden="1">1</definedName>
    <definedName name="solver_neg" localSheetId="0" hidden="1">2</definedName>
    <definedName name="solver_neg" localSheetId="1" hidden="1">2</definedName>
    <definedName name="solver_num" localSheetId="0" hidden="1">3</definedName>
    <definedName name="solver_num" localSheetId="1" hidden="1">3</definedName>
    <definedName name="solver_nwt" localSheetId="0" hidden="1">1</definedName>
    <definedName name="solver_nwt" localSheetId="1" hidden="1">1</definedName>
    <definedName name="solver_opt" localSheetId="0" hidden="1">'Step 1 APT determine factors'!$K$7</definedName>
    <definedName name="solver_opt" localSheetId="1" hidden="1">'Step 2 APT determine weights'!$L$18</definedName>
    <definedName name="solver_pre" localSheetId="0" hidden="1">0.000001</definedName>
    <definedName name="solver_pre" localSheetId="1" hidden="1">0.000001</definedName>
    <definedName name="solver_rel1" localSheetId="0" hidden="1">2</definedName>
    <definedName name="solver_rel1" localSheetId="1" hidden="1">2</definedName>
    <definedName name="solver_rel2" localSheetId="0" hidden="1">2</definedName>
    <definedName name="solver_rel2" localSheetId="1" hidden="1">2</definedName>
    <definedName name="solver_rel3" localSheetId="0" hidden="1">2</definedName>
    <definedName name="solver_rel3" localSheetId="1" hidden="1">2</definedName>
    <definedName name="solver_rhs1" localSheetId="0" hidden="1">'Step 1 APT determine factors'!$C$8</definedName>
    <definedName name="solver_rhs1" localSheetId="1" hidden="1">'Step 2 APT determine weights'!$N$19</definedName>
    <definedName name="solver_rhs2" localSheetId="0" hidden="1">'Step 1 APT determine factors'!$C$7</definedName>
    <definedName name="solver_rhs2" localSheetId="1" hidden="1">'Step 2 APT determine weights'!$N$20</definedName>
    <definedName name="solver_rhs3" localSheetId="0" hidden="1">'Step 1 APT determine factors'!$C$9</definedName>
    <definedName name="solver_rhs3" localSheetId="1" hidden="1">'Step 2 APT determine weights'!$N$18</definedName>
    <definedName name="solver_scl" localSheetId="0" hidden="1">2</definedName>
    <definedName name="solver_scl" localSheetId="1" hidden="1">2</definedName>
    <definedName name="solver_sho" localSheetId="0" hidden="1">2</definedName>
    <definedName name="solver_sho" localSheetId="1" hidden="1">2</definedName>
    <definedName name="solver_tim" localSheetId="0" hidden="1">100</definedName>
    <definedName name="solver_tim" localSheetId="1" hidden="1">100</definedName>
    <definedName name="solver_tol" localSheetId="0" hidden="1">0.05</definedName>
    <definedName name="solver_tol" localSheetId="1" hidden="1">0.05</definedName>
    <definedName name="solver_typ" localSheetId="0" hidden="1">1</definedName>
    <definedName name="solver_typ" localSheetId="1" hidden="1">1</definedName>
    <definedName name="solver_val" localSheetId="0" hidden="1">0</definedName>
    <definedName name="solver_val" localSheetId="1" hidden="1">0</definedName>
  </definedNames>
  <calcPr calcId="125725"/>
</workbook>
</file>

<file path=xl/calcChain.xml><?xml version="1.0" encoding="utf-8"?>
<calcChain xmlns="http://schemas.openxmlformats.org/spreadsheetml/2006/main">
  <c r="I31" i="3"/>
  <c r="I29"/>
  <c r="I28"/>
  <c r="I27"/>
  <c r="J31"/>
  <c r="L19"/>
  <c r="L29"/>
  <c r="L28"/>
  <c r="L27"/>
  <c r="L31"/>
  <c r="K31"/>
  <c r="K29"/>
  <c r="K28"/>
  <c r="K27"/>
  <c r="L20"/>
  <c r="N20"/>
  <c r="N19"/>
  <c r="J29"/>
  <c r="J28"/>
  <c r="L18"/>
  <c r="H13"/>
  <c r="J8"/>
  <c r="J9" s="1"/>
  <c r="I8"/>
  <c r="I9" s="1"/>
  <c r="H8"/>
  <c r="K8" s="1"/>
  <c r="K7"/>
  <c r="I30" l="1"/>
  <c r="I32" s="1"/>
  <c r="J27"/>
  <c r="J30" s="1"/>
  <c r="J32" s="1"/>
  <c r="L30"/>
  <c r="L32" s="1"/>
  <c r="K30"/>
  <c r="K32" s="1"/>
  <c r="H9"/>
  <c r="K9" s="1"/>
  <c r="H13" i="1"/>
  <c r="J8"/>
  <c r="J9" s="1"/>
  <c r="I8"/>
  <c r="I9" s="1"/>
  <c r="H8"/>
  <c r="K7"/>
  <c r="K8" l="1"/>
  <c r="H9"/>
  <c r="K9" s="1"/>
</calcChain>
</file>

<file path=xl/sharedStrings.xml><?xml version="1.0" encoding="utf-8"?>
<sst xmlns="http://schemas.openxmlformats.org/spreadsheetml/2006/main" count="58" uniqueCount="29">
  <si>
    <t>Portfolio</t>
  </si>
  <si>
    <t>B1</t>
  </si>
  <si>
    <t>B2</t>
  </si>
  <si>
    <t>A</t>
  </si>
  <si>
    <t>B</t>
  </si>
  <si>
    <t>C</t>
  </si>
  <si>
    <t>D</t>
  </si>
  <si>
    <t>Sum W</t>
  </si>
  <si>
    <t>Constraint</t>
  </si>
  <si>
    <t>W</t>
  </si>
  <si>
    <t>A,B,C</t>
  </si>
  <si>
    <t>1 * D</t>
  </si>
  <si>
    <t>Total</t>
  </si>
  <si>
    <t>Required return D</t>
  </si>
  <si>
    <t>http://breakingdownfinance.com</t>
  </si>
  <si>
    <t>Factor 1</t>
  </si>
  <si>
    <t>Factor 2</t>
  </si>
  <si>
    <t>Expected return</t>
  </si>
  <si>
    <t>Constant</t>
  </si>
  <si>
    <t>Weight 1</t>
  </si>
  <si>
    <t>Weight 2</t>
  </si>
  <si>
    <t>Weight 3</t>
  </si>
  <si>
    <t>Beta 1</t>
  </si>
  <si>
    <t>Beta 2</t>
  </si>
  <si>
    <t>Inititial investment</t>
  </si>
  <si>
    <t>Cash flow end</t>
  </si>
  <si>
    <t>Wealth</t>
  </si>
  <si>
    <t>&gt; 6</t>
  </si>
  <si>
    <t xml:space="preserve"> ==&gt; short portfolio D, real return too low (&lt; required return)==&gt; price to high</t>
  </si>
</sst>
</file>

<file path=xl/styles.xml><?xml version="1.0" encoding="utf-8"?>
<styleSheet xmlns="http://schemas.openxmlformats.org/spreadsheetml/2006/main">
  <numFmts count="1">
    <numFmt numFmtId="164" formatCode="0.000"/>
  </numFmts>
  <fonts count="4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2A3178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22">
    <xf numFmtId="0" fontId="0" fillId="0" borderId="0" xfId="0"/>
    <xf numFmtId="0" fontId="0" fillId="2" borderId="0" xfId="0" applyFill="1"/>
    <xf numFmtId="10" fontId="0" fillId="2" borderId="0" xfId="0" applyNumberFormat="1" applyFill="1"/>
    <xf numFmtId="0" fontId="3" fillId="2" borderId="0" xfId="1" applyFill="1" applyAlignment="1" applyProtection="1"/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2" fontId="0" fillId="2" borderId="0" xfId="0" applyNumberFormat="1" applyFill="1" applyAlignment="1">
      <alignment horizontal="center"/>
    </xf>
    <xf numFmtId="0" fontId="0" fillId="2" borderId="0" xfId="0" applyFill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164" fontId="1" fillId="3" borderId="0" xfId="0" applyNumberFormat="1" applyFont="1" applyFill="1" applyBorder="1" applyAlignment="1">
      <alignment horizontal="center"/>
    </xf>
    <xf numFmtId="2" fontId="1" fillId="3" borderId="0" xfId="0" applyNumberFormat="1" applyFont="1" applyFill="1" applyBorder="1" applyAlignment="1">
      <alignment horizontal="center"/>
    </xf>
    <xf numFmtId="0" fontId="0" fillId="5" borderId="0" xfId="0" applyFill="1" applyAlignment="1">
      <alignment horizontal="center"/>
    </xf>
    <xf numFmtId="0" fontId="0" fillId="4" borderId="0" xfId="0" applyFill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2" fontId="0" fillId="2" borderId="4" xfId="0" applyNumberFormat="1" applyFill="1" applyBorder="1" applyAlignment="1">
      <alignment horizontal="center"/>
    </xf>
    <xf numFmtId="2" fontId="1" fillId="3" borderId="8" xfId="0" applyNumberFormat="1" applyFont="1" applyFill="1" applyBorder="1" applyAlignment="1">
      <alignment horizontal="center"/>
    </xf>
    <xf numFmtId="2" fontId="1" fillId="3" borderId="4" xfId="0" applyNumberFormat="1" applyFont="1" applyFill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3</xdr:col>
      <xdr:colOff>331470</xdr:colOff>
      <xdr:row>2</xdr:row>
      <xdr:rowOff>144780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9600" y="0"/>
          <a:ext cx="2484120" cy="525780"/>
        </a:xfrm>
        <a:prstGeom prst="rect">
          <a:avLst/>
        </a:prstGeom>
      </xdr:spPr>
    </xdr:pic>
    <xdr:clientData/>
  </xdr:twoCellAnchor>
  <xdr:twoCellAnchor editAs="oneCell">
    <xdr:from>
      <xdr:col>6</xdr:col>
      <xdr:colOff>552450</xdr:colOff>
      <xdr:row>14</xdr:row>
      <xdr:rowOff>9525</xdr:rowOff>
    </xdr:from>
    <xdr:to>
      <xdr:col>12</xdr:col>
      <xdr:colOff>390525</xdr:colOff>
      <xdr:row>27</xdr:row>
      <xdr:rowOff>95250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733925" y="2676525"/>
          <a:ext cx="4457700" cy="256222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3</xdr:col>
      <xdr:colOff>331470</xdr:colOff>
      <xdr:row>2</xdr:row>
      <xdr:rowOff>144780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9600" y="0"/>
          <a:ext cx="2484120" cy="525780"/>
        </a:xfrm>
        <a:prstGeom prst="rect">
          <a:avLst/>
        </a:prstGeom>
      </xdr:spPr>
    </xdr:pic>
    <xdr:clientData/>
  </xdr:twoCellAnchor>
  <xdr:twoCellAnchor editAs="oneCell">
    <xdr:from>
      <xdr:col>0</xdr:col>
      <xdr:colOff>133350</xdr:colOff>
      <xdr:row>16</xdr:row>
      <xdr:rowOff>57150</xdr:rowOff>
    </xdr:from>
    <xdr:to>
      <xdr:col>6</xdr:col>
      <xdr:colOff>19050</xdr:colOff>
      <xdr:row>29</xdr:row>
      <xdr:rowOff>142875</xdr:rowOff>
    </xdr:to>
    <xdr:pic>
      <xdr:nvPicPr>
        <xdr:cNvPr id="204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33350" y="3105150"/>
          <a:ext cx="4476750" cy="256222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breakingdownfinance.com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hyperlink" Target="http://breakingdownfinance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M13"/>
  <sheetViews>
    <sheetView tabSelected="1" workbookViewId="0"/>
  </sheetViews>
  <sheetFormatPr defaultRowHeight="15"/>
  <cols>
    <col min="1" max="1" width="9.140625" style="1"/>
    <col min="2" max="2" width="17" style="1" bestFit="1" customWidth="1"/>
    <col min="3" max="3" width="15.28515625" style="1" bestFit="1" customWidth="1"/>
    <col min="4" max="7" width="9.140625" style="1"/>
    <col min="8" max="8" width="17" style="1" bestFit="1" customWidth="1"/>
    <col min="9" max="10" width="7.85546875" style="1" bestFit="1" customWidth="1"/>
    <col min="11" max="11" width="15.28515625" style="1" bestFit="1" customWidth="1"/>
    <col min="12" max="12" width="12.140625" style="1" bestFit="1" customWidth="1"/>
    <col min="13" max="16384" width="9.140625" style="1"/>
  </cols>
  <sheetData>
    <row r="4" spans="2:13">
      <c r="B4" s="3" t="s">
        <v>14</v>
      </c>
    </row>
    <row r="6" spans="2:13">
      <c r="B6" s="6" t="s">
        <v>0</v>
      </c>
      <c r="C6" s="5" t="s">
        <v>17</v>
      </c>
      <c r="D6" s="5" t="s">
        <v>22</v>
      </c>
      <c r="E6" s="5" t="s">
        <v>23</v>
      </c>
      <c r="H6" s="5" t="s">
        <v>18</v>
      </c>
      <c r="I6" s="5" t="s">
        <v>15</v>
      </c>
      <c r="J6" s="5" t="s">
        <v>16</v>
      </c>
      <c r="K6" s="5" t="s">
        <v>17</v>
      </c>
    </row>
    <row r="7" spans="2:13">
      <c r="B7" s="7" t="s">
        <v>3</v>
      </c>
      <c r="C7" s="8">
        <v>6</v>
      </c>
      <c r="D7" s="9">
        <v>1</v>
      </c>
      <c r="E7" s="9">
        <v>1.3</v>
      </c>
      <c r="H7" s="12">
        <v>3.823529411762717</v>
      </c>
      <c r="I7" s="12">
        <v>1.6666666666666663</v>
      </c>
      <c r="J7" s="12">
        <v>0.39215686274902539</v>
      </c>
      <c r="K7" s="13">
        <f>H7+I7*D7+J7*E7</f>
        <v>6.0000000000031157</v>
      </c>
      <c r="M7" s="2"/>
    </row>
    <row r="8" spans="2:13">
      <c r="B8" s="7" t="s">
        <v>4</v>
      </c>
      <c r="C8" s="8">
        <v>8</v>
      </c>
      <c r="D8" s="9">
        <v>2.2000000000000002</v>
      </c>
      <c r="E8" s="9">
        <v>1.3</v>
      </c>
      <c r="H8" s="12">
        <f>H7</f>
        <v>3.823529411762717</v>
      </c>
      <c r="I8" s="12">
        <f t="shared" ref="I8:J9" si="0">I7</f>
        <v>1.6666666666666663</v>
      </c>
      <c r="J8" s="12">
        <f t="shared" si="0"/>
        <v>0.39215686274902539</v>
      </c>
      <c r="K8" s="13">
        <f>H8+I8*D8+J8*E8</f>
        <v>8.0000000000031157</v>
      </c>
      <c r="M8" s="2"/>
    </row>
    <row r="9" spans="2:13">
      <c r="B9" s="7" t="s">
        <v>5</v>
      </c>
      <c r="C9" s="8">
        <v>5</v>
      </c>
      <c r="D9" s="9">
        <v>0.8</v>
      </c>
      <c r="E9" s="9">
        <v>-0.4</v>
      </c>
      <c r="H9" s="12">
        <f>H8</f>
        <v>3.823529411762717</v>
      </c>
      <c r="I9" s="12">
        <f t="shared" si="0"/>
        <v>1.6666666666666663</v>
      </c>
      <c r="J9" s="12">
        <f t="shared" si="0"/>
        <v>0.39215686274902539</v>
      </c>
      <c r="K9" s="13">
        <f>H9+I9*D9+J9*E9</f>
        <v>4.9999999999964402</v>
      </c>
      <c r="M9" s="2"/>
    </row>
    <row r="10" spans="2:13">
      <c r="B10" s="9"/>
      <c r="C10" s="9"/>
      <c r="D10" s="9"/>
      <c r="E10" s="9"/>
    </row>
    <row r="11" spans="2:13">
      <c r="B11" s="9"/>
      <c r="C11" s="9"/>
      <c r="D11" s="9"/>
      <c r="E11" s="9"/>
    </row>
    <row r="12" spans="2:13">
      <c r="B12" s="5" t="s">
        <v>0</v>
      </c>
      <c r="C12" s="10" t="s">
        <v>17</v>
      </c>
      <c r="D12" s="5" t="s">
        <v>22</v>
      </c>
      <c r="E12" s="5" t="s">
        <v>23</v>
      </c>
      <c r="H12" s="4" t="s">
        <v>13</v>
      </c>
    </row>
    <row r="13" spans="2:13">
      <c r="B13" s="9" t="s">
        <v>6</v>
      </c>
      <c r="C13" s="11">
        <v>6</v>
      </c>
      <c r="D13" s="9">
        <v>2</v>
      </c>
      <c r="E13" s="9">
        <v>1.7</v>
      </c>
      <c r="H13" s="12">
        <f>H7+D13*I7+E13*J7</f>
        <v>7.8235294117693925</v>
      </c>
      <c r="I13" s="1" t="s">
        <v>27</v>
      </c>
      <c r="J13" s="1" t="s">
        <v>28</v>
      </c>
    </row>
  </sheetData>
  <hyperlinks>
    <hyperlink ref="B4" r:id="rId1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4:N32"/>
  <sheetViews>
    <sheetView topLeftCell="A10" workbookViewId="0">
      <selection activeCell="A10" sqref="A10"/>
    </sheetView>
  </sheetViews>
  <sheetFormatPr defaultRowHeight="15"/>
  <cols>
    <col min="1" max="1" width="9.140625" style="1"/>
    <col min="2" max="2" width="17" style="1" bestFit="1" customWidth="1"/>
    <col min="3" max="3" width="15.28515625" style="1" bestFit="1" customWidth="1"/>
    <col min="4" max="7" width="9.140625" style="1"/>
    <col min="8" max="8" width="17" style="1" bestFit="1" customWidth="1"/>
    <col min="9" max="9" width="18.28515625" style="1" bestFit="1" customWidth="1"/>
    <col min="10" max="10" width="22.140625" style="1" bestFit="1" customWidth="1"/>
    <col min="11" max="11" width="15.28515625" style="1" bestFit="1" customWidth="1"/>
    <col min="12" max="12" width="12.140625" style="1" bestFit="1" customWidth="1"/>
    <col min="13" max="16384" width="9.140625" style="1"/>
  </cols>
  <sheetData>
    <row r="4" spans="2:13">
      <c r="B4" s="3" t="s">
        <v>14</v>
      </c>
    </row>
    <row r="6" spans="2:13">
      <c r="B6" s="6" t="s">
        <v>0</v>
      </c>
      <c r="C6" s="5" t="s">
        <v>17</v>
      </c>
      <c r="D6" s="5" t="s">
        <v>22</v>
      </c>
      <c r="E6" s="5" t="s">
        <v>23</v>
      </c>
      <c r="H6" s="5" t="s">
        <v>18</v>
      </c>
      <c r="I6" s="5" t="s">
        <v>15</v>
      </c>
      <c r="J6" s="5" t="s">
        <v>16</v>
      </c>
      <c r="K6" s="5" t="s">
        <v>17</v>
      </c>
    </row>
    <row r="7" spans="2:13">
      <c r="B7" s="7" t="s">
        <v>3</v>
      </c>
      <c r="C7" s="8">
        <v>6</v>
      </c>
      <c r="D7" s="9">
        <v>1</v>
      </c>
      <c r="E7" s="9">
        <v>1.3</v>
      </c>
      <c r="H7" s="12">
        <v>3.823529411762717</v>
      </c>
      <c r="I7" s="12">
        <v>1.6666666666666663</v>
      </c>
      <c r="J7" s="12">
        <v>0.39215686274902539</v>
      </c>
      <c r="K7" s="13">
        <f>H7+I7*D7+J7*E7</f>
        <v>6.0000000000031157</v>
      </c>
      <c r="M7" s="2"/>
    </row>
    <row r="8" spans="2:13">
      <c r="B8" s="7" t="s">
        <v>4</v>
      </c>
      <c r="C8" s="8">
        <v>8</v>
      </c>
      <c r="D8" s="9">
        <v>2.2000000000000002</v>
      </c>
      <c r="E8" s="9">
        <v>1.3</v>
      </c>
      <c r="H8" s="12">
        <f>H7</f>
        <v>3.823529411762717</v>
      </c>
      <c r="I8" s="12">
        <f t="shared" ref="I8:J9" si="0">I7</f>
        <v>1.6666666666666663</v>
      </c>
      <c r="J8" s="12">
        <f t="shared" si="0"/>
        <v>0.39215686274902539</v>
      </c>
      <c r="K8" s="13">
        <f>H8+I8*D8+J8*E8</f>
        <v>8.0000000000031157</v>
      </c>
      <c r="M8" s="2"/>
    </row>
    <row r="9" spans="2:13">
      <c r="B9" s="7" t="s">
        <v>5</v>
      </c>
      <c r="C9" s="8">
        <v>5</v>
      </c>
      <c r="D9" s="9">
        <v>0.8</v>
      </c>
      <c r="E9" s="9">
        <v>-0.4</v>
      </c>
      <c r="H9" s="12">
        <f>H8</f>
        <v>3.823529411762717</v>
      </c>
      <c r="I9" s="12">
        <f t="shared" si="0"/>
        <v>1.6666666666666663</v>
      </c>
      <c r="J9" s="12">
        <f t="shared" si="0"/>
        <v>0.39215686274902539</v>
      </c>
      <c r="K9" s="13">
        <f>H9+I9*D9+J9*E9</f>
        <v>4.9999999999964402</v>
      </c>
      <c r="M9" s="2"/>
    </row>
    <row r="10" spans="2:13">
      <c r="B10" s="9"/>
      <c r="C10" s="9"/>
      <c r="D10" s="9"/>
      <c r="E10" s="9"/>
    </row>
    <row r="11" spans="2:13">
      <c r="B11" s="9"/>
      <c r="C11" s="9"/>
      <c r="D11" s="9"/>
      <c r="E11" s="9"/>
    </row>
    <row r="12" spans="2:13">
      <c r="B12" s="5" t="s">
        <v>0</v>
      </c>
      <c r="C12" s="10" t="s">
        <v>17</v>
      </c>
      <c r="D12" s="10" t="s">
        <v>22</v>
      </c>
      <c r="E12" s="10" t="s">
        <v>23</v>
      </c>
      <c r="H12" s="4" t="s">
        <v>13</v>
      </c>
    </row>
    <row r="13" spans="2:13">
      <c r="B13" s="9" t="s">
        <v>6</v>
      </c>
      <c r="C13" s="11">
        <v>6</v>
      </c>
      <c r="D13" s="15">
        <v>2</v>
      </c>
      <c r="E13" s="14">
        <v>1.7</v>
      </c>
      <c r="H13" s="12">
        <f>H7+D13*I7+E13*J7</f>
        <v>7.8235294117693925</v>
      </c>
    </row>
    <row r="17" spans="8:14">
      <c r="H17" s="5" t="s">
        <v>19</v>
      </c>
      <c r="I17" s="5" t="s">
        <v>20</v>
      </c>
      <c r="J17" s="5" t="s">
        <v>21</v>
      </c>
      <c r="L17" s="5" t="s">
        <v>7</v>
      </c>
      <c r="N17" s="5" t="s">
        <v>8</v>
      </c>
    </row>
    <row r="18" spans="8:14">
      <c r="H18" s="12">
        <v>0.44117647058658443</v>
      </c>
      <c r="I18" s="12">
        <v>0.79411764706010168</v>
      </c>
      <c r="J18" s="12">
        <v>-0.23529411764789324</v>
      </c>
      <c r="L18" s="9">
        <f>SUM(H18:J18)</f>
        <v>0.99999999999879285</v>
      </c>
      <c r="M18" s="1" t="s">
        <v>9</v>
      </c>
      <c r="N18" s="9">
        <v>1</v>
      </c>
    </row>
    <row r="19" spans="8:14">
      <c r="L19" s="9">
        <f>H18*D7+I18*D8+J18*D9</f>
        <v>2.0000000000004934</v>
      </c>
      <c r="M19" s="1" t="s">
        <v>1</v>
      </c>
      <c r="N19" s="15">
        <f>D13</f>
        <v>2</v>
      </c>
    </row>
    <row r="20" spans="8:14">
      <c r="L20" s="9">
        <f>H18*E7+I18*E8+J18*E9</f>
        <v>1.6999999999998494</v>
      </c>
      <c r="M20" s="1" t="s">
        <v>2</v>
      </c>
      <c r="N20" s="14">
        <f>E13</f>
        <v>1.7</v>
      </c>
    </row>
    <row r="22" spans="8:14">
      <c r="I22" s="5" t="s">
        <v>26</v>
      </c>
    </row>
    <row r="23" spans="8:14">
      <c r="I23" s="12">
        <v>1000</v>
      </c>
    </row>
    <row r="26" spans="8:14">
      <c r="H26" s="16" t="s">
        <v>0</v>
      </c>
      <c r="I26" s="16" t="s">
        <v>24</v>
      </c>
      <c r="J26" s="16" t="s">
        <v>25</v>
      </c>
      <c r="K26" s="16" t="s">
        <v>22</v>
      </c>
      <c r="L26" s="16" t="s">
        <v>23</v>
      </c>
    </row>
    <row r="27" spans="8:14">
      <c r="H27" s="17" t="s">
        <v>3</v>
      </c>
      <c r="I27" s="8">
        <f>H18*I23</f>
        <v>441.17647058658446</v>
      </c>
      <c r="J27" s="8">
        <f>I27*(1+K7/100)</f>
        <v>467.64705882179328</v>
      </c>
      <c r="K27" s="8">
        <f>H18*D7</f>
        <v>0.44117647058658443</v>
      </c>
      <c r="L27" s="8">
        <f>H18*E7</f>
        <v>0.57352941176255978</v>
      </c>
    </row>
    <row r="28" spans="8:14">
      <c r="H28" s="18" t="s">
        <v>4</v>
      </c>
      <c r="I28" s="8">
        <f>I18*I23</f>
        <v>794.11764706010172</v>
      </c>
      <c r="J28" s="8">
        <f>I28*(1+K8/100)</f>
        <v>857.64705882493456</v>
      </c>
      <c r="K28" s="8">
        <f>I18*D8</f>
        <v>1.7470588235322237</v>
      </c>
      <c r="L28" s="8">
        <f>I18*E8</f>
        <v>1.0323529411781323</v>
      </c>
    </row>
    <row r="29" spans="8:14">
      <c r="H29" s="18" t="s">
        <v>5</v>
      </c>
      <c r="I29" s="8">
        <f>J18*I23</f>
        <v>-235.29411764789324</v>
      </c>
      <c r="J29" s="8">
        <f>I29*(1+K9/100)</f>
        <v>-247.05882353027951</v>
      </c>
      <c r="K29" s="8">
        <f>J18*D9</f>
        <v>-0.18823529411831461</v>
      </c>
      <c r="L29" s="8">
        <f>J18*E9</f>
        <v>9.4117647059157303E-2</v>
      </c>
    </row>
    <row r="30" spans="8:14">
      <c r="H30" s="17" t="s">
        <v>10</v>
      </c>
      <c r="I30" s="19">
        <f>SUM(I27:I29)</f>
        <v>999.99999999879287</v>
      </c>
      <c r="J30" s="19">
        <f t="shared" ref="J30:L30" si="1">SUM(J27:J29)</f>
        <v>1078.2352941164484</v>
      </c>
      <c r="K30" s="19">
        <f t="shared" si="1"/>
        <v>2.0000000000004934</v>
      </c>
      <c r="L30" s="19">
        <f t="shared" si="1"/>
        <v>1.6999999999998494</v>
      </c>
    </row>
    <row r="31" spans="8:14">
      <c r="H31" s="18" t="s">
        <v>11</v>
      </c>
      <c r="I31" s="8">
        <f>-I23</f>
        <v>-1000</v>
      </c>
      <c r="J31" s="8">
        <f>I31*(1+C13/100)</f>
        <v>-1060</v>
      </c>
      <c r="K31" s="8">
        <f>-D13</f>
        <v>-2</v>
      </c>
      <c r="L31" s="8">
        <f>-E13</f>
        <v>-1.7</v>
      </c>
    </row>
    <row r="32" spans="8:14">
      <c r="H32" s="17" t="s">
        <v>12</v>
      </c>
      <c r="I32" s="20">
        <f>SUM(I30:I31)</f>
        <v>-1.207126842928119E-9</v>
      </c>
      <c r="J32" s="21">
        <f t="shared" ref="J32:L32" si="2">SUM(J30:J31)</f>
        <v>18.235294116448358</v>
      </c>
      <c r="K32" s="21">
        <f t="shared" si="2"/>
        <v>4.9338311214341957E-13</v>
      </c>
      <c r="L32" s="21">
        <f t="shared" si="2"/>
        <v>-1.5054624213917123E-13</v>
      </c>
    </row>
  </sheetData>
  <hyperlinks>
    <hyperlink ref="B4" r:id="rId1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Step 1 APT determine factors</vt:lpstr>
      <vt:lpstr>Step 2 APT determine weights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2014-12-14T14:33:40Z</dcterms:created>
  <dcterms:modified xsi:type="dcterms:W3CDTF">2014-12-14T15:32:17Z</dcterms:modified>
</cp:coreProperties>
</file>