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4625"/>
  </bookViews>
  <sheets>
    <sheet name="Interest rate and bond value" sheetId="1" r:id="rId1"/>
    <sheet name="Interest rate and asymmetry" sheetId="4" r:id="rId2"/>
    <sheet name="Bond value and duration" sheetId="5" r:id="rId3"/>
  </sheets>
  <calcPr calcId="144525"/>
</workbook>
</file>

<file path=xl/calcChain.xml><?xml version="1.0" encoding="utf-8"?>
<calcChain xmlns="http://schemas.openxmlformats.org/spreadsheetml/2006/main">
  <c r="G14" i="5" l="1"/>
  <c r="G15" i="5" s="1"/>
  <c r="G16" i="5" s="1"/>
  <c r="D14" i="5"/>
  <c r="D15" i="5" s="1"/>
  <c r="D16" i="5" s="1"/>
  <c r="E14" i="5"/>
  <c r="E15" i="5" s="1"/>
  <c r="E16" i="5" s="1"/>
  <c r="F14" i="5"/>
  <c r="F15" i="5" s="1"/>
  <c r="F16" i="5" s="1"/>
  <c r="C14" i="5"/>
  <c r="C15" i="5" s="1"/>
  <c r="C16" i="5" s="1"/>
  <c r="D21" i="4"/>
  <c r="D22" i="4" s="1"/>
  <c r="G15" i="4"/>
  <c r="E15" i="4"/>
  <c r="E16" i="4" s="1"/>
  <c r="F15" i="4"/>
  <c r="D15" i="4"/>
  <c r="D16" i="4" s="1"/>
  <c r="G31" i="4"/>
  <c r="G32" i="4" s="1"/>
  <c r="F31" i="4"/>
  <c r="F32" i="4" s="1"/>
  <c r="E31" i="4"/>
  <c r="E32" i="4" s="1"/>
  <c r="D31" i="4"/>
  <c r="D32" i="4" s="1"/>
  <c r="C31" i="4"/>
  <c r="C32" i="4" s="1"/>
  <c r="G21" i="4"/>
  <c r="G22" i="4" s="1"/>
  <c r="E21" i="4"/>
  <c r="E22" i="4" s="1"/>
  <c r="F21" i="4"/>
  <c r="F22" i="4" s="1"/>
  <c r="C15" i="4"/>
  <c r="C16" i="4" s="1"/>
  <c r="C21" i="4"/>
  <c r="C22" i="4" s="1"/>
  <c r="G16" i="4"/>
  <c r="F16" i="4"/>
  <c r="C17" i="4" l="1"/>
  <c r="C23" i="4"/>
  <c r="C33" i="4"/>
  <c r="C18" i="5"/>
  <c r="C36" i="4" l="1"/>
  <c r="C27" i="5" s="1"/>
  <c r="C25" i="4"/>
  <c r="C26" i="4"/>
  <c r="C35" i="4"/>
  <c r="C28" i="5" s="1"/>
  <c r="C17" i="5"/>
  <c r="G21" i="1"/>
  <c r="G22" i="1"/>
  <c r="F21" i="1"/>
  <c r="F22" i="1" s="1"/>
  <c r="E21" i="1"/>
  <c r="E22" i="1" s="1"/>
  <c r="D21" i="1"/>
  <c r="D22" i="1" s="1"/>
  <c r="C21" i="1"/>
  <c r="C22" i="1" s="1"/>
  <c r="G15" i="1"/>
  <c r="G16" i="1" s="1"/>
  <c r="D15" i="1"/>
  <c r="D16" i="1" s="1"/>
  <c r="E15" i="1"/>
  <c r="E16" i="1" s="1"/>
  <c r="F15" i="1"/>
  <c r="F16" i="1" s="1"/>
  <c r="C15" i="1"/>
  <c r="C16" i="1" s="1"/>
  <c r="C25" i="5" l="1"/>
  <c r="C26" i="5" s="1"/>
  <c r="C20" i="5"/>
  <c r="C21" i="5" s="1"/>
  <c r="C23" i="1"/>
  <c r="C17" i="1"/>
  <c r="C25" i="1" l="1"/>
  <c r="C23" i="5" s="1"/>
  <c r="C26" i="1"/>
  <c r="C22" i="5" s="1"/>
</calcChain>
</file>

<file path=xl/sharedStrings.xml><?xml version="1.0" encoding="utf-8"?>
<sst xmlns="http://schemas.openxmlformats.org/spreadsheetml/2006/main" count="65" uniqueCount="26">
  <si>
    <t>Interest rate and bond value</t>
  </si>
  <si>
    <t>Principal</t>
  </si>
  <si>
    <t>Coup rate</t>
  </si>
  <si>
    <t>Initial market discount rate</t>
  </si>
  <si>
    <t>t</t>
  </si>
  <si>
    <t>CF</t>
  </si>
  <si>
    <t>Discounted CF</t>
  </si>
  <si>
    <t>Bond value</t>
  </si>
  <si>
    <t>New bond value</t>
  </si>
  <si>
    <t>Initial bond value</t>
  </si>
  <si>
    <t>Bond value change</t>
  </si>
  <si>
    <t>Bond value % change</t>
  </si>
  <si>
    <t xml:space="preserve">New Market discount rate </t>
  </si>
  <si>
    <t>New Market discount rate (1)</t>
  </si>
  <si>
    <t>New Market discount rate (2)</t>
  </si>
  <si>
    <t>New bond value (1)</t>
  </si>
  <si>
    <t>New bond value (2)</t>
  </si>
  <si>
    <t>Bond value and duration</t>
  </si>
  <si>
    <t>DUR</t>
  </si>
  <si>
    <t>Approximated bond value increase</t>
  </si>
  <si>
    <t>True increase</t>
  </si>
  <si>
    <t>Approximated bond value decrease</t>
  </si>
  <si>
    <t>True decrease</t>
  </si>
  <si>
    <t>t * Discounted CF</t>
  </si>
  <si>
    <t>Interest rate and asymmetry</t>
  </si>
  <si>
    <t>http://breakingdownfinance.com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</si>
</sst>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Border="1"/>
    <xf numFmtId="10" fontId="0" fillId="2" borderId="0" xfId="0" applyNumberFormat="1" applyFill="1" applyBorder="1"/>
    <xf numFmtId="2" fontId="0" fillId="2" borderId="0" xfId="0" applyNumberFormat="1" applyFill="1" applyBorder="1"/>
    <xf numFmtId="0" fontId="0" fillId="2" borderId="1" xfId="0" applyFill="1" applyBorder="1"/>
    <xf numFmtId="0" fontId="4" fillId="2" borderId="0" xfId="2" applyFill="1"/>
    <xf numFmtId="0" fontId="3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0" fillId="2" borderId="1" xfId="0" applyFill="1" applyBorder="1" applyAlignment="1">
      <alignment horizontal="center"/>
    </xf>
    <xf numFmtId="0" fontId="2" fillId="3" borderId="0" xfId="0" applyFont="1" applyFill="1" applyBorder="1"/>
    <xf numFmtId="2" fontId="2" fillId="3" borderId="0" xfId="0" applyNumberFormat="1" applyFont="1" applyFill="1" applyBorder="1"/>
    <xf numFmtId="10" fontId="2" fillId="3" borderId="0" xfId="1" applyNumberFormat="1" applyFont="1" applyFill="1" applyBorder="1"/>
    <xf numFmtId="10" fontId="2" fillId="3" borderId="0" xfId="0" applyNumberFormat="1" applyFont="1" applyFill="1" applyBorder="1"/>
    <xf numFmtId="0" fontId="3" fillId="2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  <color rgb="FF3F54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390525</xdr:colOff>
      <xdr:row>2</xdr:row>
      <xdr:rowOff>130193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466975" cy="511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381000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342900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breakingdownfinanc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6"/>
  <sheetViews>
    <sheetView tabSelected="1" workbookViewId="0">
      <selection activeCell="B31" sqref="B31"/>
    </sheetView>
  </sheetViews>
  <sheetFormatPr defaultRowHeight="15" x14ac:dyDescent="0.25"/>
  <cols>
    <col min="1" max="1" width="9.140625" style="1"/>
    <col min="2" max="2" width="31.28515625" style="1" bestFit="1" customWidth="1"/>
    <col min="3" max="16384" width="9.140625" style="1"/>
  </cols>
  <sheetData>
    <row r="4" spans="2:7" x14ac:dyDescent="0.25">
      <c r="B4" s="6" t="s">
        <v>25</v>
      </c>
    </row>
    <row r="7" spans="2:7" x14ac:dyDescent="0.25">
      <c r="B7" s="11" t="s">
        <v>0</v>
      </c>
      <c r="C7" s="2"/>
      <c r="D7" s="2"/>
      <c r="E7" s="2"/>
      <c r="F7" s="2"/>
      <c r="G7" s="2"/>
    </row>
    <row r="8" spans="2:7" x14ac:dyDescent="0.25">
      <c r="B8" s="2" t="s">
        <v>1</v>
      </c>
      <c r="C8" s="2">
        <v>1000</v>
      </c>
      <c r="D8" s="2"/>
      <c r="E8" s="2"/>
      <c r="F8" s="2"/>
      <c r="G8" s="2"/>
    </row>
    <row r="9" spans="2:7" x14ac:dyDescent="0.25">
      <c r="B9" s="2" t="s">
        <v>2</v>
      </c>
      <c r="C9" s="3">
        <v>0.05</v>
      </c>
      <c r="D9" s="2"/>
      <c r="E9" s="2"/>
      <c r="F9" s="2"/>
      <c r="G9" s="2"/>
    </row>
    <row r="10" spans="2:7" x14ac:dyDescent="0.25">
      <c r="B10" s="2" t="s">
        <v>3</v>
      </c>
      <c r="C10" s="3">
        <v>6.5000000000000002E-2</v>
      </c>
      <c r="D10" s="2"/>
      <c r="E10" s="2"/>
      <c r="F10" s="2"/>
      <c r="G10" s="2"/>
    </row>
    <row r="11" spans="2:7" x14ac:dyDescent="0.25">
      <c r="B11" s="2" t="s">
        <v>12</v>
      </c>
      <c r="C11" s="3">
        <v>5.5E-2</v>
      </c>
      <c r="D11" s="2"/>
      <c r="E11" s="2"/>
      <c r="F11" s="2"/>
      <c r="G11" s="2"/>
    </row>
    <row r="12" spans="2:7" x14ac:dyDescent="0.25">
      <c r="B12" s="2"/>
      <c r="C12" s="2"/>
      <c r="D12" s="2"/>
      <c r="E12" s="2"/>
      <c r="F12" s="2"/>
      <c r="G12" s="2"/>
    </row>
    <row r="13" spans="2:7" x14ac:dyDescent="0.25">
      <c r="B13" s="11" t="s">
        <v>9</v>
      </c>
      <c r="C13" s="2"/>
      <c r="D13" s="2"/>
      <c r="E13" s="2"/>
      <c r="F13" s="2"/>
      <c r="G13" s="2"/>
    </row>
    <row r="14" spans="2:7" x14ac:dyDescent="0.25">
      <c r="B14" s="2" t="s">
        <v>4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</row>
    <row r="15" spans="2:7" x14ac:dyDescent="0.25">
      <c r="B15" s="2" t="s">
        <v>5</v>
      </c>
      <c r="C15" s="2">
        <f>$C$9*$C$8</f>
        <v>50</v>
      </c>
      <c r="D15" s="2">
        <f t="shared" ref="D15:F15" si="0">$C$9*$C$8</f>
        <v>50</v>
      </c>
      <c r="E15" s="2">
        <f t="shared" si="0"/>
        <v>50</v>
      </c>
      <c r="F15" s="2">
        <f t="shared" si="0"/>
        <v>50</v>
      </c>
      <c r="G15" s="2">
        <f>$C$9*$C$8+C8</f>
        <v>1050</v>
      </c>
    </row>
    <row r="16" spans="2:7" x14ac:dyDescent="0.25">
      <c r="B16" s="2" t="s">
        <v>6</v>
      </c>
      <c r="C16" s="4">
        <f>C15/(1+$C$10)^C14</f>
        <v>46.948356807511736</v>
      </c>
      <c r="D16" s="4">
        <f t="shared" ref="D16:G16" si="1">D15/(1+$C$10)^D14</f>
        <v>44.082964138508679</v>
      </c>
      <c r="E16" s="4">
        <f t="shared" si="1"/>
        <v>41.392454590149001</v>
      </c>
      <c r="F16" s="4">
        <f t="shared" si="1"/>
        <v>38.866154544740844</v>
      </c>
      <c r="G16" s="4">
        <f t="shared" si="1"/>
        <v>766.37487834700266</v>
      </c>
    </row>
    <row r="17" spans="2:7" x14ac:dyDescent="0.25">
      <c r="B17" s="11" t="s">
        <v>7</v>
      </c>
      <c r="C17" s="11">
        <f>SUM(C16:G16)</f>
        <v>937.66480842791293</v>
      </c>
      <c r="D17" s="2"/>
      <c r="E17" s="2"/>
      <c r="F17" s="2"/>
      <c r="G17" s="2"/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11" t="s">
        <v>8</v>
      </c>
      <c r="C19" s="9"/>
      <c r="D19" s="2"/>
      <c r="E19" s="2"/>
      <c r="F19" s="2"/>
      <c r="G19" s="2"/>
    </row>
    <row r="20" spans="2:7" x14ac:dyDescent="0.25">
      <c r="B20" s="2" t="s">
        <v>4</v>
      </c>
      <c r="C20" s="5">
        <v>1</v>
      </c>
      <c r="D20" s="5">
        <v>2</v>
      </c>
      <c r="E20" s="5">
        <v>3</v>
      </c>
      <c r="F20" s="5">
        <v>4</v>
      </c>
      <c r="G20" s="5">
        <v>5</v>
      </c>
    </row>
    <row r="21" spans="2:7" x14ac:dyDescent="0.25">
      <c r="B21" s="2" t="s">
        <v>5</v>
      </c>
      <c r="C21" s="2">
        <f>$C$9*$C$8</f>
        <v>50</v>
      </c>
      <c r="D21" s="2">
        <f t="shared" ref="D21:F21" si="2">$C$9*$C$8</f>
        <v>50</v>
      </c>
      <c r="E21" s="2">
        <f t="shared" si="2"/>
        <v>50</v>
      </c>
      <c r="F21" s="2">
        <f t="shared" si="2"/>
        <v>50</v>
      </c>
      <c r="G21" s="2">
        <f>$C$9*$C$8+C8</f>
        <v>1050</v>
      </c>
    </row>
    <row r="22" spans="2:7" x14ac:dyDescent="0.25">
      <c r="B22" s="2" t="s">
        <v>6</v>
      </c>
      <c r="C22" s="4">
        <f>C21/(1+$C$11)^C20</f>
        <v>47.393364928909953</v>
      </c>
      <c r="D22" s="4">
        <f t="shared" ref="D22:G22" si="3">D21/(1+$C$11)^D20</f>
        <v>44.922620785696637</v>
      </c>
      <c r="E22" s="4">
        <f t="shared" si="3"/>
        <v>42.580683209191136</v>
      </c>
      <c r="F22" s="4">
        <f t="shared" si="3"/>
        <v>40.360837165110077</v>
      </c>
      <c r="G22" s="4">
        <f t="shared" si="3"/>
        <v>803.39107153299688</v>
      </c>
    </row>
    <row r="23" spans="2:7" x14ac:dyDescent="0.25">
      <c r="B23" s="11" t="s">
        <v>7</v>
      </c>
      <c r="C23" s="12">
        <f>SUM(C22:G22)</f>
        <v>978.64857762190468</v>
      </c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11" t="s">
        <v>10</v>
      </c>
      <c r="C25" s="12">
        <f>C23-C17</f>
        <v>40.983769193991748</v>
      </c>
      <c r="D25" s="2"/>
      <c r="E25" s="2"/>
      <c r="F25" s="2"/>
      <c r="G25" s="2"/>
    </row>
    <row r="26" spans="2:7" x14ac:dyDescent="0.25">
      <c r="B26" s="11" t="s">
        <v>11</v>
      </c>
      <c r="C26" s="13">
        <f>C23/C17-1</f>
        <v>4.3708336737842357E-2</v>
      </c>
      <c r="D26" s="2"/>
      <c r="E26" s="2"/>
      <c r="F26" s="2"/>
      <c r="G26" s="2"/>
    </row>
  </sheetData>
  <hyperlinks>
    <hyperlink ref="B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6"/>
  <sheetViews>
    <sheetView workbookViewId="0">
      <selection activeCell="H7" sqref="H7"/>
    </sheetView>
  </sheetViews>
  <sheetFormatPr defaultRowHeight="15" x14ac:dyDescent="0.25"/>
  <cols>
    <col min="1" max="1" width="9.140625" style="1"/>
    <col min="2" max="2" width="31.28515625" style="1" bestFit="1" customWidth="1"/>
    <col min="3" max="16384" width="9.140625" style="1"/>
  </cols>
  <sheetData>
    <row r="4" spans="2:7" x14ac:dyDescent="0.25">
      <c r="B4" s="6" t="s">
        <v>25</v>
      </c>
    </row>
    <row r="6" spans="2:7" x14ac:dyDescent="0.25">
      <c r="B6" s="15" t="s">
        <v>24</v>
      </c>
      <c r="C6" s="15"/>
      <c r="D6" s="15"/>
      <c r="E6" s="15"/>
      <c r="F6" s="15"/>
      <c r="G6" s="15"/>
    </row>
    <row r="7" spans="2:7" x14ac:dyDescent="0.25">
      <c r="B7" s="2" t="s">
        <v>1</v>
      </c>
      <c r="C7" s="2">
        <v>1000</v>
      </c>
      <c r="D7" s="2"/>
      <c r="E7" s="2"/>
      <c r="F7" s="2"/>
      <c r="G7" s="2"/>
    </row>
    <row r="8" spans="2:7" x14ac:dyDescent="0.25">
      <c r="B8" s="2" t="s">
        <v>2</v>
      </c>
      <c r="C8" s="3">
        <v>0.05</v>
      </c>
      <c r="D8" s="2"/>
      <c r="E8" s="2"/>
      <c r="F8" s="2"/>
      <c r="G8" s="2"/>
    </row>
    <row r="9" spans="2:7" x14ac:dyDescent="0.25">
      <c r="B9" s="2" t="s">
        <v>3</v>
      </c>
      <c r="C9" s="3">
        <v>6.5000000000000002E-2</v>
      </c>
      <c r="D9" s="2"/>
      <c r="E9" s="2"/>
      <c r="F9" s="2"/>
      <c r="G9" s="2"/>
    </row>
    <row r="10" spans="2:7" x14ac:dyDescent="0.25">
      <c r="B10" s="2" t="s">
        <v>13</v>
      </c>
      <c r="C10" s="3">
        <v>5.5E-2</v>
      </c>
      <c r="D10" s="2"/>
      <c r="E10" s="2"/>
      <c r="F10" s="2"/>
      <c r="G10" s="2"/>
    </row>
    <row r="11" spans="2:7" x14ac:dyDescent="0.25">
      <c r="B11" s="2" t="s">
        <v>14</v>
      </c>
      <c r="C11" s="3">
        <v>7.4999999999999997E-2</v>
      </c>
      <c r="D11" s="2"/>
      <c r="E11" s="2"/>
      <c r="F11" s="2"/>
      <c r="G11" s="2"/>
    </row>
    <row r="12" spans="2:7" x14ac:dyDescent="0.25">
      <c r="B12" s="2"/>
      <c r="C12" s="2"/>
      <c r="D12" s="2"/>
      <c r="E12" s="2"/>
      <c r="F12" s="2"/>
      <c r="G12" s="2"/>
    </row>
    <row r="13" spans="2:7" x14ac:dyDescent="0.25">
      <c r="B13" s="11" t="s">
        <v>9</v>
      </c>
      <c r="C13" s="2"/>
      <c r="D13" s="2"/>
      <c r="E13" s="2"/>
      <c r="F13" s="2"/>
      <c r="G13" s="2"/>
    </row>
    <row r="14" spans="2:7" x14ac:dyDescent="0.25">
      <c r="B14" s="2" t="s">
        <v>4</v>
      </c>
      <c r="C14" s="10">
        <v>1</v>
      </c>
      <c r="D14" s="10">
        <v>2</v>
      </c>
      <c r="E14" s="10">
        <v>3</v>
      </c>
      <c r="F14" s="10">
        <v>4</v>
      </c>
      <c r="G14" s="10">
        <v>5</v>
      </c>
    </row>
    <row r="15" spans="2:7" x14ac:dyDescent="0.25">
      <c r="B15" s="2" t="s">
        <v>5</v>
      </c>
      <c r="C15" s="2">
        <f>$C$8*$C$7</f>
        <v>50</v>
      </c>
      <c r="D15" s="2">
        <f>$C$8*$C$7</f>
        <v>50</v>
      </c>
      <c r="E15" s="2">
        <f t="shared" ref="E15:F15" si="0">$C$8*$C$7</f>
        <v>50</v>
      </c>
      <c r="F15" s="2">
        <f t="shared" si="0"/>
        <v>50</v>
      </c>
      <c r="G15" s="2">
        <f>$C$8*$C$7+C7</f>
        <v>1050</v>
      </c>
    </row>
    <row r="16" spans="2:7" x14ac:dyDescent="0.25">
      <c r="B16" s="2" t="s">
        <v>6</v>
      </c>
      <c r="C16" s="4">
        <f>C15/(1+$C$9)^C14</f>
        <v>46.948356807511736</v>
      </c>
      <c r="D16" s="4">
        <f>D15/(1+$C$9)^D14</f>
        <v>44.082964138508679</v>
      </c>
      <c r="E16" s="4">
        <f>E15/(1+$C$9)^E14</f>
        <v>41.392454590149001</v>
      </c>
      <c r="F16" s="4">
        <f>F15/(1+$C$9)^F14</f>
        <v>38.866154544740844</v>
      </c>
      <c r="G16" s="4">
        <f>G15/(1+$C$9)^G14</f>
        <v>766.37487834700266</v>
      </c>
    </row>
    <row r="17" spans="2:7" x14ac:dyDescent="0.25">
      <c r="B17" s="11" t="s">
        <v>7</v>
      </c>
      <c r="C17" s="12">
        <f>SUM(C16:G16)</f>
        <v>937.66480842791293</v>
      </c>
      <c r="D17" s="2"/>
      <c r="E17" s="2"/>
      <c r="F17" s="2"/>
      <c r="G17" s="2"/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13" t="s">
        <v>15</v>
      </c>
      <c r="C19" s="2"/>
      <c r="D19" s="2"/>
      <c r="E19" s="2"/>
      <c r="F19" s="2"/>
      <c r="G19" s="2"/>
    </row>
    <row r="20" spans="2:7" x14ac:dyDescent="0.25">
      <c r="B20" s="2" t="s">
        <v>4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</row>
    <row r="21" spans="2:7" x14ac:dyDescent="0.25">
      <c r="B21" s="2" t="s">
        <v>5</v>
      </c>
      <c r="C21" s="2">
        <f>$C$8*$C$7</f>
        <v>50</v>
      </c>
      <c r="D21" s="2">
        <f>$C$8*$C$7</f>
        <v>50</v>
      </c>
      <c r="E21" s="2">
        <f>$C$8*$C$7</f>
        <v>50</v>
      </c>
      <c r="F21" s="2">
        <f>$C$8*$C$7</f>
        <v>50</v>
      </c>
      <c r="G21" s="2">
        <f>$C$8*$C$7+C7</f>
        <v>1050</v>
      </c>
    </row>
    <row r="22" spans="2:7" x14ac:dyDescent="0.25">
      <c r="B22" s="2" t="s">
        <v>6</v>
      </c>
      <c r="C22" s="4">
        <f>C21/(1+$C$10)^C20</f>
        <v>47.393364928909953</v>
      </c>
      <c r="D22" s="4">
        <f t="shared" ref="D22:F22" si="1">D21/(1+$C$10)^D20</f>
        <v>44.922620785696637</v>
      </c>
      <c r="E22" s="4">
        <f t="shared" si="1"/>
        <v>42.580683209191136</v>
      </c>
      <c r="F22" s="4">
        <f t="shared" si="1"/>
        <v>40.360837165110077</v>
      </c>
      <c r="G22" s="4">
        <f>G21/(1+$C$10)^G20</f>
        <v>803.39107153299688</v>
      </c>
    </row>
    <row r="23" spans="2:7" x14ac:dyDescent="0.25">
      <c r="B23" s="11" t="s">
        <v>7</v>
      </c>
      <c r="C23" s="12">
        <f>SUM(C22:G22)</f>
        <v>978.64857762190468</v>
      </c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11" t="s">
        <v>10</v>
      </c>
      <c r="C25" s="12">
        <f>C23-C17</f>
        <v>40.983769193991748</v>
      </c>
      <c r="D25" s="2"/>
      <c r="E25" s="2"/>
      <c r="F25" s="2"/>
      <c r="G25" s="2"/>
    </row>
    <row r="26" spans="2:7" x14ac:dyDescent="0.25">
      <c r="B26" s="11" t="s">
        <v>11</v>
      </c>
      <c r="C26" s="13">
        <f>C23/C17-1</f>
        <v>4.3708336737842357E-2</v>
      </c>
      <c r="D26" s="2"/>
      <c r="E26" s="2"/>
      <c r="F26" s="2"/>
      <c r="G26" s="2"/>
    </row>
    <row r="27" spans="2:7" x14ac:dyDescent="0.25">
      <c r="B27" s="2"/>
      <c r="C27" s="2"/>
      <c r="D27" s="2"/>
      <c r="E27" s="2"/>
      <c r="F27" s="2"/>
      <c r="G27" s="2"/>
    </row>
    <row r="28" spans="2:7" x14ac:dyDescent="0.25">
      <c r="B28" s="2"/>
      <c r="C28" s="2"/>
      <c r="D28" s="2"/>
      <c r="E28" s="2"/>
      <c r="F28" s="2"/>
      <c r="G28" s="2"/>
    </row>
    <row r="29" spans="2:7" x14ac:dyDescent="0.25">
      <c r="B29" s="11" t="s">
        <v>16</v>
      </c>
      <c r="C29" s="2"/>
      <c r="D29" s="2"/>
      <c r="E29" s="2"/>
      <c r="F29" s="2"/>
      <c r="G29" s="2"/>
    </row>
    <row r="30" spans="2:7" x14ac:dyDescent="0.25">
      <c r="B30" s="2" t="s">
        <v>4</v>
      </c>
      <c r="C30" s="10">
        <v>1</v>
      </c>
      <c r="D30" s="10">
        <v>2</v>
      </c>
      <c r="E30" s="10">
        <v>3</v>
      </c>
      <c r="F30" s="10">
        <v>4</v>
      </c>
      <c r="G30" s="10">
        <v>5</v>
      </c>
    </row>
    <row r="31" spans="2:7" x14ac:dyDescent="0.25">
      <c r="B31" s="2" t="s">
        <v>5</v>
      </c>
      <c r="C31" s="2">
        <f>$C$8*$C$7</f>
        <v>50</v>
      </c>
      <c r="D31" s="2">
        <f t="shared" ref="D31:F31" si="2">$C$8*$C$7</f>
        <v>50</v>
      </c>
      <c r="E31" s="2">
        <f t="shared" si="2"/>
        <v>50</v>
      </c>
      <c r="F31" s="2">
        <f t="shared" si="2"/>
        <v>50</v>
      </c>
      <c r="G31" s="2">
        <f>$C$8*$C$7+C7</f>
        <v>1050</v>
      </c>
    </row>
    <row r="32" spans="2:7" x14ac:dyDescent="0.25">
      <c r="B32" s="2" t="s">
        <v>6</v>
      </c>
      <c r="C32" s="4">
        <f>C31/(1+$C$11)^C30</f>
        <v>46.511627906976749</v>
      </c>
      <c r="D32" s="4">
        <f>D31/(1+$C$11)^D30</f>
        <v>43.26663061114116</v>
      </c>
      <c r="E32" s="4">
        <f>E31/(1+$C$11)^E30</f>
        <v>40.248028475480154</v>
      </c>
      <c r="F32" s="4">
        <f>F31/(1+$C$11)^F30</f>
        <v>37.440026488818745</v>
      </c>
      <c r="G32" s="4">
        <f>G31/(1+$C$11)^G30</f>
        <v>731.38656396762201</v>
      </c>
    </row>
    <row r="33" spans="2:7" x14ac:dyDescent="0.25">
      <c r="B33" s="11" t="s">
        <v>7</v>
      </c>
      <c r="C33" s="12">
        <f>SUM(C32:G32)</f>
        <v>898.85287745003882</v>
      </c>
      <c r="D33" s="2"/>
      <c r="E33" s="2"/>
      <c r="F33" s="2"/>
      <c r="G33" s="2"/>
    </row>
    <row r="34" spans="2:7" x14ac:dyDescent="0.25">
      <c r="B34" s="9"/>
      <c r="C34" s="2"/>
      <c r="D34" s="2"/>
      <c r="E34" s="2"/>
      <c r="F34" s="2"/>
      <c r="G34" s="2"/>
    </row>
    <row r="35" spans="2:7" x14ac:dyDescent="0.25">
      <c r="B35" s="11" t="s">
        <v>10</v>
      </c>
      <c r="C35" s="12">
        <f>C33-C17</f>
        <v>-38.811930977874113</v>
      </c>
      <c r="D35" s="2"/>
      <c r="E35" s="2"/>
      <c r="F35" s="2"/>
      <c r="G35" s="2"/>
    </row>
    <row r="36" spans="2:7" x14ac:dyDescent="0.25">
      <c r="B36" s="11" t="s">
        <v>11</v>
      </c>
      <c r="C36" s="13">
        <f>C33/C17-1</f>
        <v>-4.1392116488776165E-2</v>
      </c>
      <c r="D36" s="2"/>
      <c r="E36" s="2"/>
      <c r="F36" s="2"/>
      <c r="G36" s="2"/>
    </row>
  </sheetData>
  <mergeCells count="1">
    <mergeCell ref="B6:G6"/>
  </mergeCells>
  <hyperlinks>
    <hyperlink ref="B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9"/>
  <sheetViews>
    <sheetView workbookViewId="0">
      <selection activeCell="I27" sqref="I27"/>
    </sheetView>
  </sheetViews>
  <sheetFormatPr defaultRowHeight="15" x14ac:dyDescent="0.25"/>
  <cols>
    <col min="1" max="1" width="9.140625" style="1"/>
    <col min="2" max="2" width="32" style="1" customWidth="1"/>
    <col min="3" max="3" width="9.85546875" style="1" bestFit="1" customWidth="1"/>
    <col min="4" max="16384" width="9.140625" style="1"/>
  </cols>
  <sheetData>
    <row r="4" spans="2:7" x14ac:dyDescent="0.25">
      <c r="B4" s="6" t="s">
        <v>25</v>
      </c>
    </row>
    <row r="6" spans="2:7" x14ac:dyDescent="0.25">
      <c r="B6" s="15" t="s">
        <v>17</v>
      </c>
      <c r="C6" s="15"/>
      <c r="D6" s="15"/>
      <c r="E6" s="15"/>
      <c r="F6" s="15"/>
      <c r="G6" s="15"/>
    </row>
    <row r="7" spans="2:7" x14ac:dyDescent="0.25">
      <c r="B7" s="2" t="s">
        <v>1</v>
      </c>
      <c r="C7" s="2">
        <v>1000</v>
      </c>
      <c r="D7" s="2"/>
      <c r="E7" s="2"/>
      <c r="F7" s="2"/>
      <c r="G7" s="2"/>
    </row>
    <row r="8" spans="2:7" x14ac:dyDescent="0.25">
      <c r="B8" s="2" t="s">
        <v>2</v>
      </c>
      <c r="C8" s="3">
        <v>0.05</v>
      </c>
      <c r="D8" s="2"/>
      <c r="E8" s="2"/>
      <c r="F8" s="2"/>
      <c r="G8" s="2"/>
    </row>
    <row r="9" spans="2:7" x14ac:dyDescent="0.25">
      <c r="B9" s="2" t="s">
        <v>3</v>
      </c>
      <c r="C9" s="3">
        <v>6.5000000000000002E-2</v>
      </c>
      <c r="D9" s="2"/>
      <c r="E9" s="2"/>
      <c r="F9" s="2"/>
      <c r="G9" s="2"/>
    </row>
    <row r="10" spans="2:7" x14ac:dyDescent="0.25">
      <c r="B10" s="2" t="s">
        <v>12</v>
      </c>
      <c r="C10" s="3">
        <v>5.5E-2</v>
      </c>
      <c r="D10" s="2"/>
      <c r="E10" s="2"/>
      <c r="F10" s="2"/>
      <c r="G10" s="2"/>
    </row>
    <row r="11" spans="2:7" x14ac:dyDescent="0.25">
      <c r="B11" s="2"/>
      <c r="C11" s="2"/>
      <c r="D11" s="2"/>
      <c r="E11" s="2"/>
      <c r="F11" s="2"/>
      <c r="G11" s="2"/>
    </row>
    <row r="12" spans="2:7" x14ac:dyDescent="0.25">
      <c r="B12" s="11" t="s">
        <v>9</v>
      </c>
      <c r="C12" s="11"/>
      <c r="D12" s="2"/>
      <c r="E12" s="2"/>
      <c r="F12" s="2"/>
      <c r="G12" s="2"/>
    </row>
    <row r="13" spans="2:7" x14ac:dyDescent="0.25">
      <c r="B13" s="2" t="s">
        <v>4</v>
      </c>
      <c r="C13" s="10">
        <v>1</v>
      </c>
      <c r="D13" s="10">
        <v>2</v>
      </c>
      <c r="E13" s="10">
        <v>3</v>
      </c>
      <c r="F13" s="10">
        <v>4</v>
      </c>
      <c r="G13" s="10">
        <v>5</v>
      </c>
    </row>
    <row r="14" spans="2:7" x14ac:dyDescent="0.25">
      <c r="B14" s="2" t="s">
        <v>5</v>
      </c>
      <c r="C14" s="2">
        <f>$C$8*$C$7</f>
        <v>50</v>
      </c>
      <c r="D14" s="2">
        <f t="shared" ref="D14:F14" si="0">$C$8*$C$7</f>
        <v>50</v>
      </c>
      <c r="E14" s="2">
        <f t="shared" si="0"/>
        <v>50</v>
      </c>
      <c r="F14" s="2">
        <f t="shared" si="0"/>
        <v>50</v>
      </c>
      <c r="G14" s="2">
        <f>$C$8*$C$7+C7</f>
        <v>1050</v>
      </c>
    </row>
    <row r="15" spans="2:7" x14ac:dyDescent="0.25">
      <c r="B15" s="2" t="s">
        <v>6</v>
      </c>
      <c r="C15" s="4">
        <f>C14/(1+$C$9)^C13</f>
        <v>46.948356807511736</v>
      </c>
      <c r="D15" s="4">
        <f t="shared" ref="D15:G15" si="1">D14/(1+$C$9)^D13</f>
        <v>44.082964138508679</v>
      </c>
      <c r="E15" s="4">
        <f t="shared" si="1"/>
        <v>41.392454590149001</v>
      </c>
      <c r="F15" s="4">
        <f t="shared" si="1"/>
        <v>38.866154544740844</v>
      </c>
      <c r="G15" s="4">
        <f t="shared" si="1"/>
        <v>766.37487834700266</v>
      </c>
    </row>
    <row r="16" spans="2:7" x14ac:dyDescent="0.25">
      <c r="B16" s="2" t="s">
        <v>23</v>
      </c>
      <c r="C16" s="4">
        <f>C15*C13</f>
        <v>46.948356807511736</v>
      </c>
      <c r="D16" s="4">
        <f t="shared" ref="D16:G16" si="2">D15*D13</f>
        <v>88.165928277017358</v>
      </c>
      <c r="E16" s="4">
        <f t="shared" si="2"/>
        <v>124.177363770447</v>
      </c>
      <c r="F16" s="4">
        <f t="shared" si="2"/>
        <v>155.46461817896338</v>
      </c>
      <c r="G16" s="4">
        <f t="shared" si="2"/>
        <v>3831.8743917350134</v>
      </c>
    </row>
    <row r="17" spans="2:7" x14ac:dyDescent="0.25">
      <c r="B17" s="2" t="s">
        <v>18</v>
      </c>
      <c r="C17" s="4">
        <f>SUM(C16:G16)/C18</f>
        <v>4.5289432008105823</v>
      </c>
      <c r="D17" s="4"/>
      <c r="E17" s="4"/>
      <c r="F17" s="4"/>
      <c r="G17" s="4"/>
    </row>
    <row r="18" spans="2:7" x14ac:dyDescent="0.25">
      <c r="B18" s="2" t="s">
        <v>7</v>
      </c>
      <c r="C18" s="4">
        <f>SUM(C15:G15)</f>
        <v>937.66480842791293</v>
      </c>
      <c r="D18" s="2"/>
      <c r="E18" s="2"/>
      <c r="F18" s="2"/>
      <c r="G18" s="2"/>
    </row>
    <row r="19" spans="2:7" x14ac:dyDescent="0.25">
      <c r="B19" s="2"/>
      <c r="C19" s="7"/>
      <c r="D19" s="2"/>
      <c r="E19" s="2"/>
      <c r="F19" s="2"/>
      <c r="G19" s="2"/>
    </row>
    <row r="20" spans="2:7" x14ac:dyDescent="0.25">
      <c r="B20" s="11" t="s">
        <v>19</v>
      </c>
      <c r="C20" s="13">
        <f>-C17*(C10-$C$9)/(1+$C$9)</f>
        <v>4.2525288270521912E-2</v>
      </c>
      <c r="D20" s="2"/>
      <c r="E20" s="2"/>
      <c r="F20" s="2"/>
      <c r="G20" s="2"/>
    </row>
    <row r="21" spans="2:7" x14ac:dyDescent="0.25">
      <c r="B21" s="11" t="s">
        <v>19</v>
      </c>
      <c r="C21" s="12">
        <f>C20*C18</f>
        <v>39.874466279520703</v>
      </c>
      <c r="D21" s="2"/>
      <c r="E21" s="2"/>
      <c r="F21" s="2"/>
      <c r="G21" s="2"/>
    </row>
    <row r="22" spans="2:7" x14ac:dyDescent="0.25">
      <c r="B22" s="11" t="s">
        <v>20</v>
      </c>
      <c r="C22" s="14">
        <f>'Interest rate and bond value'!C26</f>
        <v>4.3708336737842357E-2</v>
      </c>
      <c r="D22" s="2"/>
      <c r="E22" s="2"/>
      <c r="F22" s="2"/>
      <c r="G22" s="2"/>
    </row>
    <row r="23" spans="2:7" x14ac:dyDescent="0.25">
      <c r="B23" s="11" t="s">
        <v>20</v>
      </c>
      <c r="C23" s="12">
        <f>'Interest rate and bond value'!C25</f>
        <v>40.983769193991748</v>
      </c>
      <c r="D23" s="2"/>
      <c r="E23" s="2"/>
      <c r="F23" s="2"/>
      <c r="G23" s="2"/>
    </row>
    <row r="24" spans="2:7" x14ac:dyDescent="0.25">
      <c r="B24" s="8"/>
      <c r="C24" s="9"/>
      <c r="D24" s="2"/>
      <c r="E24" s="2"/>
      <c r="F24" s="2"/>
      <c r="G24" s="2"/>
    </row>
    <row r="25" spans="2:7" x14ac:dyDescent="0.25">
      <c r="B25" s="11" t="s">
        <v>21</v>
      </c>
      <c r="C25" s="13">
        <f>-C17*('Interest rate and asymmetry'!C11-$C$9)/(1+$C$9)</f>
        <v>-4.2525288270521877E-2</v>
      </c>
      <c r="D25" s="2"/>
      <c r="E25" s="2"/>
      <c r="F25" s="2"/>
      <c r="G25" s="2"/>
    </row>
    <row r="26" spans="2:7" x14ac:dyDescent="0.25">
      <c r="B26" s="11" t="s">
        <v>21</v>
      </c>
      <c r="C26" s="12">
        <f>C25*C18</f>
        <v>-39.874466279520668</v>
      </c>
      <c r="D26" s="2"/>
      <c r="E26" s="2"/>
      <c r="F26" s="2"/>
      <c r="G26" s="2"/>
    </row>
    <row r="27" spans="2:7" x14ac:dyDescent="0.25">
      <c r="B27" s="11" t="s">
        <v>22</v>
      </c>
      <c r="C27" s="14">
        <f>'Interest rate and asymmetry'!C36</f>
        <v>-4.1392116488776165E-2</v>
      </c>
      <c r="D27" s="2"/>
      <c r="E27" s="2"/>
      <c r="F27" s="2"/>
      <c r="G27" s="2"/>
    </row>
    <row r="28" spans="2:7" x14ac:dyDescent="0.25">
      <c r="B28" s="11" t="s">
        <v>22</v>
      </c>
      <c r="C28" s="12">
        <f>'Interest rate and asymmetry'!C35</f>
        <v>-38.811930977874113</v>
      </c>
      <c r="D28" s="2"/>
      <c r="E28" s="2"/>
      <c r="F28" s="2"/>
      <c r="G28" s="2"/>
    </row>
    <row r="29" spans="2:7" x14ac:dyDescent="0.25">
      <c r="B29" s="2"/>
      <c r="C29" s="2"/>
      <c r="D29" s="2"/>
      <c r="E29" s="2"/>
      <c r="F29" s="2"/>
      <c r="G29" s="2"/>
    </row>
  </sheetData>
  <mergeCells count="1">
    <mergeCell ref="B6:G6"/>
  </mergeCells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Interest rate and bond value</vt:lpstr>
      <vt:lpstr>Interest rate and asymmetry</vt:lpstr>
      <vt:lpstr>Bond value and duration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2014-12-02T08:24:44Z</dcterms:created>
  <dcterms:modified xsi:type="dcterms:W3CDTF">2014-12-08T18:10:14Z</dcterms:modified>
</cp:coreProperties>
</file>