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7555" windowHeight="12570"/>
  </bookViews>
  <sheets>
    <sheet name="HedgeFundFee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45" i="1" l="1"/>
  <c r="K44" i="1"/>
  <c r="C44" i="1"/>
  <c r="K43" i="1"/>
  <c r="C43" i="1"/>
  <c r="K42" i="1"/>
  <c r="C42" i="1"/>
  <c r="K41" i="1"/>
  <c r="C41" i="1"/>
  <c r="K40" i="1"/>
  <c r="C40" i="1"/>
  <c r="K39" i="1"/>
  <c r="C39" i="1"/>
  <c r="K38" i="1"/>
  <c r="C38" i="1"/>
  <c r="K37" i="1"/>
  <c r="C37" i="1"/>
  <c r="K36" i="1"/>
  <c r="I36" i="1"/>
  <c r="I37" i="1" s="1"/>
  <c r="I38" i="1" s="1"/>
  <c r="I39" i="1" s="1"/>
  <c r="I40" i="1" s="1"/>
  <c r="I41" i="1" s="1"/>
  <c r="I42" i="1" s="1"/>
  <c r="I43" i="1" s="1"/>
  <c r="I44" i="1" s="1"/>
  <c r="C36" i="1"/>
  <c r="K35" i="1"/>
  <c r="C35" i="1"/>
  <c r="K34" i="1"/>
  <c r="C34" i="1"/>
  <c r="C33" i="1"/>
  <c r="K32" i="1"/>
  <c r="C32" i="1"/>
  <c r="K31" i="1"/>
  <c r="C31" i="1"/>
  <c r="K30" i="1"/>
  <c r="C30" i="1"/>
  <c r="K29" i="1"/>
  <c r="C29" i="1"/>
  <c r="K28" i="1"/>
  <c r="C28" i="1"/>
  <c r="K27" i="1"/>
  <c r="C27" i="1"/>
  <c r="K26" i="1"/>
  <c r="C26" i="1"/>
  <c r="K25" i="1"/>
  <c r="C25" i="1"/>
  <c r="K24" i="1"/>
  <c r="C24" i="1"/>
  <c r="K23" i="1"/>
  <c r="I23" i="1"/>
  <c r="I24" i="1" s="1"/>
  <c r="I25" i="1" s="1"/>
  <c r="I26" i="1" s="1"/>
  <c r="I27" i="1" s="1"/>
  <c r="I28" i="1" s="1"/>
  <c r="I29" i="1" s="1"/>
  <c r="I30" i="1" s="1"/>
  <c r="I31" i="1" s="1"/>
  <c r="I32" i="1" s="1"/>
  <c r="C23" i="1"/>
  <c r="K22" i="1"/>
  <c r="C22" i="1"/>
  <c r="C21" i="1"/>
  <c r="K20" i="1"/>
  <c r="C20" i="1"/>
  <c r="K19" i="1"/>
  <c r="C19" i="1"/>
  <c r="K18" i="1"/>
  <c r="C18" i="1"/>
  <c r="K17" i="1"/>
  <c r="C17" i="1"/>
  <c r="K16" i="1"/>
  <c r="C16" i="1"/>
  <c r="K15" i="1"/>
  <c r="C15" i="1"/>
  <c r="K14" i="1"/>
  <c r="C14" i="1"/>
  <c r="K13" i="1"/>
  <c r="C13" i="1"/>
  <c r="K12" i="1"/>
  <c r="C12" i="1"/>
  <c r="K11" i="1"/>
  <c r="C11" i="1"/>
  <c r="L10" i="1"/>
  <c r="K10" i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C10" i="1"/>
  <c r="D10" i="1" s="1"/>
  <c r="D11" i="1" s="1"/>
  <c r="G3" i="1"/>
  <c r="D12" i="1" l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M10" i="1"/>
  <c r="J10" i="1" s="1"/>
  <c r="N10" i="1" l="1"/>
  <c r="L11" i="1"/>
  <c r="O10" i="1" l="1"/>
  <c r="M11" i="1"/>
  <c r="N11" i="1" l="1"/>
  <c r="J11" i="1"/>
  <c r="L12" i="1"/>
  <c r="O11" i="1" l="1"/>
  <c r="M12" i="1"/>
  <c r="N12" i="1" l="1"/>
  <c r="L13" i="1"/>
  <c r="J12" i="1"/>
  <c r="M13" i="1" l="1"/>
  <c r="O12" i="1"/>
  <c r="L14" i="1" l="1"/>
  <c r="N13" i="1"/>
  <c r="J13" i="1"/>
  <c r="O13" i="1" l="1"/>
  <c r="M14" i="1"/>
  <c r="N14" i="1" l="1"/>
  <c r="L15" i="1"/>
  <c r="J14" i="1"/>
  <c r="O14" i="1" l="1"/>
  <c r="M15" i="1"/>
  <c r="N15" i="1" l="1"/>
  <c r="M16" i="1" s="1"/>
  <c r="L16" i="1"/>
  <c r="J15" i="1"/>
  <c r="N16" i="1" l="1"/>
  <c r="O15" i="1"/>
  <c r="L17" i="1" l="1"/>
  <c r="J16" i="1"/>
  <c r="M17" i="1" l="1"/>
  <c r="O16" i="1"/>
  <c r="L18" i="1" l="1"/>
  <c r="N17" i="1"/>
  <c r="J17" i="1"/>
  <c r="O17" i="1" l="1"/>
  <c r="M18" i="1"/>
  <c r="N18" i="1" l="1"/>
  <c r="L19" i="1"/>
  <c r="J18" i="1"/>
  <c r="O18" i="1" l="1"/>
  <c r="M19" i="1"/>
  <c r="N19" i="1" l="1"/>
  <c r="L20" i="1"/>
  <c r="J19" i="1"/>
  <c r="O19" i="1" l="1"/>
  <c r="M20" i="1"/>
  <c r="N20" i="1" l="1"/>
  <c r="L21" i="1"/>
  <c r="J20" i="1"/>
  <c r="M21" i="1" l="1"/>
  <c r="O20" i="1"/>
  <c r="L22" i="1" l="1"/>
  <c r="J21" i="1"/>
  <c r="K21" i="1" s="1"/>
  <c r="N21" i="1" s="1"/>
  <c r="M22" i="1" l="1"/>
  <c r="O21" i="1"/>
  <c r="I21" i="1"/>
  <c r="L23" i="1" l="1"/>
  <c r="N22" i="1"/>
  <c r="J22" i="1"/>
  <c r="O22" i="1" l="1"/>
  <c r="M23" i="1"/>
  <c r="N23" i="1" l="1"/>
  <c r="L24" i="1"/>
  <c r="J23" i="1"/>
  <c r="O23" i="1" l="1"/>
  <c r="M24" i="1"/>
  <c r="N24" i="1" l="1"/>
  <c r="L25" i="1"/>
  <c r="J24" i="1"/>
  <c r="O24" i="1" l="1"/>
  <c r="M25" i="1"/>
  <c r="N25" i="1" l="1"/>
  <c r="L26" i="1"/>
  <c r="J25" i="1"/>
  <c r="M26" i="1" l="1"/>
  <c r="O25" i="1"/>
  <c r="L27" i="1" l="1"/>
  <c r="N26" i="1"/>
  <c r="J26" i="1"/>
  <c r="O26" i="1" l="1"/>
  <c r="M27" i="1"/>
  <c r="N27" i="1" l="1"/>
  <c r="L28" i="1"/>
  <c r="J27" i="1"/>
  <c r="O27" i="1" l="1"/>
  <c r="M28" i="1"/>
  <c r="N28" i="1" l="1"/>
  <c r="L29" i="1"/>
  <c r="J28" i="1"/>
  <c r="O28" i="1" l="1"/>
  <c r="M29" i="1"/>
  <c r="N29" i="1" l="1"/>
  <c r="L30" i="1"/>
  <c r="J29" i="1"/>
  <c r="M30" i="1" l="1"/>
  <c r="O29" i="1"/>
  <c r="L31" i="1" l="1"/>
  <c r="N30" i="1"/>
  <c r="J30" i="1"/>
  <c r="O30" i="1" l="1"/>
  <c r="M31" i="1"/>
  <c r="N31" i="1" l="1"/>
  <c r="L32" i="1"/>
  <c r="J31" i="1"/>
  <c r="O31" i="1" l="1"/>
  <c r="M32" i="1"/>
  <c r="N32" i="1" l="1"/>
  <c r="L33" i="1"/>
  <c r="J32" i="1"/>
  <c r="O32" i="1" l="1"/>
  <c r="M33" i="1"/>
  <c r="L34" i="1" l="1"/>
  <c r="J33" i="1"/>
  <c r="K33" i="1" s="1"/>
  <c r="N33" i="1" s="1"/>
  <c r="M34" i="1" l="1"/>
  <c r="O33" i="1"/>
  <c r="I33" i="1"/>
  <c r="I34" i="1" s="1"/>
  <c r="L35" i="1" l="1"/>
  <c r="N34" i="1"/>
  <c r="J34" i="1"/>
  <c r="M35" i="1" l="1"/>
  <c r="O34" i="1"/>
  <c r="L36" i="1" l="1"/>
  <c r="N35" i="1"/>
  <c r="J35" i="1"/>
  <c r="O35" i="1" l="1"/>
  <c r="M36" i="1"/>
  <c r="N36" i="1" l="1"/>
  <c r="L37" i="1"/>
  <c r="J36" i="1"/>
  <c r="O36" i="1" l="1"/>
  <c r="M37" i="1"/>
  <c r="N37" i="1" l="1"/>
  <c r="L38" i="1"/>
  <c r="J37" i="1"/>
  <c r="O37" i="1" l="1"/>
  <c r="M38" i="1"/>
  <c r="N38" i="1" l="1"/>
  <c r="L39" i="1"/>
  <c r="J38" i="1"/>
  <c r="M39" i="1" l="1"/>
  <c r="O38" i="1"/>
  <c r="L40" i="1" l="1"/>
  <c r="N39" i="1"/>
  <c r="J39" i="1"/>
  <c r="O39" i="1" l="1"/>
  <c r="M40" i="1"/>
  <c r="N40" i="1" l="1"/>
  <c r="L41" i="1"/>
  <c r="J40" i="1"/>
  <c r="O40" i="1" l="1"/>
  <c r="M41" i="1"/>
  <c r="N41" i="1" l="1"/>
  <c r="L42" i="1"/>
  <c r="J41" i="1"/>
  <c r="O41" i="1" l="1"/>
  <c r="M42" i="1"/>
  <c r="N42" i="1" l="1"/>
  <c r="L43" i="1"/>
  <c r="J42" i="1"/>
  <c r="M43" i="1" l="1"/>
  <c r="O42" i="1"/>
  <c r="L44" i="1" l="1"/>
  <c r="N43" i="1"/>
  <c r="J43" i="1"/>
  <c r="O43" i="1" l="1"/>
  <c r="M44" i="1"/>
  <c r="N44" i="1" l="1"/>
  <c r="L45" i="1"/>
  <c r="J44" i="1"/>
  <c r="O44" i="1" l="1"/>
  <c r="M45" i="1"/>
  <c r="J45" i="1" l="1"/>
  <c r="K45" i="1" s="1"/>
  <c r="N45" i="1" s="1"/>
  <c r="O45" i="1" l="1"/>
  <c r="I45" i="1"/>
</calcChain>
</file>

<file path=xl/sharedStrings.xml><?xml version="1.0" encoding="utf-8"?>
<sst xmlns="http://schemas.openxmlformats.org/spreadsheetml/2006/main" count="87" uniqueCount="27">
  <si>
    <t>http://breakingdownfinance.com</t>
  </si>
  <si>
    <t>Annual crystallization</t>
  </si>
  <si>
    <t>t</t>
  </si>
  <si>
    <t>Gross NAV</t>
  </si>
  <si>
    <t>HWM</t>
  </si>
  <si>
    <t>Accrued Incentive Fee</t>
  </si>
  <si>
    <t>Incentive Fee Paid</t>
  </si>
  <si>
    <t>Management Fee Paid</t>
  </si>
  <si>
    <t>Preliminary NAV</t>
  </si>
  <si>
    <t>Investor NAV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</si>
  <si>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</si>
  <si>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</si>
  <si>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</si>
  <si>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</si>
  <si>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</si>
  <si>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</si>
  <si>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</si>
  <si>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</si>
  <si>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</si>
  <si>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</si>
  <si>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</si>
  <si>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</si>
  <si>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Gross performance</t>
  </si>
  <si>
    <t>Net returns</t>
  </si>
  <si>
    <t>Management fee</t>
  </si>
  <si>
    <t>Performance fee</t>
  </si>
  <si>
    <t>Annual Crystallization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</si>
</sst>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0" borderId="0" xfId="2" applyAlignment="1">
      <alignment horizontal="center"/>
    </xf>
    <xf numFmtId="10" fontId="2" fillId="3" borderId="2" xfId="1" applyNumberFormat="1" applyFont="1" applyFill="1" applyBorder="1" applyAlignment="1">
      <alignment horizontal="center"/>
    </xf>
    <xf numFmtId="0" fontId="4" fillId="2" borderId="0" xfId="2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2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center"/>
    </xf>
    <xf numFmtId="2" fontId="0" fillId="2" borderId="0" xfId="0" applyNumberFormat="1" applyFill="1"/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 wrapText="1"/>
    </xf>
    <xf numFmtId="10" fontId="2" fillId="3" borderId="0" xfId="1" applyNumberFormat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0" fillId="2" borderId="0" xfId="1" applyNumberFormat="1" applyFon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2" fontId="0" fillId="2" borderId="0" xfId="0" applyNumberFormat="1" applyFill="1" applyBorder="1"/>
    <xf numFmtId="2" fontId="0" fillId="2" borderId="0" xfId="0" applyNumberForma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0" fontId="2" fillId="3" borderId="3" xfId="1" applyNumberFormat="1" applyFont="1" applyFill="1" applyBorder="1" applyAlignment="1">
      <alignment horizontal="center"/>
    </xf>
    <xf numFmtId="2" fontId="5" fillId="2" borderId="3" xfId="1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2" xfId="1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right"/>
    </xf>
    <xf numFmtId="9" fontId="3" fillId="2" borderId="1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Hedge</a:t>
            </a:r>
            <a:r>
              <a:rPr lang="en-GB" baseline="0"/>
              <a:t> funds - Gross versus net performance</a:t>
            </a:r>
            <a:endParaRPr lang="en-GB"/>
          </a:p>
        </c:rich>
      </c:tx>
      <c:layout>
        <c:manualLayout>
          <c:xMode val="edge"/>
          <c:yMode val="edge"/>
          <c:x val="0.22606595335091376"/>
          <c:y val="1.515151213880694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532743852371378"/>
          <c:y val="0.1277264519751746"/>
          <c:w val="0.81481258441085902"/>
          <c:h val="0.7182013604149049"/>
        </c:manualLayout>
      </c:layout>
      <c:lineChart>
        <c:grouping val="standard"/>
        <c:varyColors val="0"/>
        <c:ser>
          <c:idx val="0"/>
          <c:order val="0"/>
          <c:tx>
            <c:strRef>
              <c:f>HedgeFundFees!$C$8</c:f>
              <c:strCache>
                <c:ptCount val="1"/>
                <c:pt idx="0">
                  <c:v>Gross performance</c:v>
                </c:pt>
              </c:strCache>
            </c:strRef>
          </c:tx>
          <c:spPr>
            <a:ln>
              <a:solidFill>
                <a:srgbClr val="2A3B78"/>
              </a:solidFill>
            </a:ln>
          </c:spPr>
          <c:marker>
            <c:symbol val="none"/>
          </c:marker>
          <c:cat>
            <c:strRef>
              <c:f>HedgeFundFees!$B$10:$B$45</c:f>
              <c:strCache>
                <c:ptCount val="3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HedgeFundFees!$D$9:$D$45</c:f>
              <c:numCache>
                <c:formatCode>0.00</c:formatCode>
                <c:ptCount val="37"/>
                <c:pt idx="0">
                  <c:v>100</c:v>
                </c:pt>
                <c:pt idx="1">
                  <c:v>101.23649414345061</c:v>
                </c:pt>
                <c:pt idx="2">
                  <c:v>101.63211852629999</c:v>
                </c:pt>
                <c:pt idx="3">
                  <c:v>103.53175032231553</c:v>
                </c:pt>
                <c:pt idx="4">
                  <c:v>109.91590475345834</c:v>
                </c:pt>
                <c:pt idx="5">
                  <c:v>109.02648632637218</c:v>
                </c:pt>
                <c:pt idx="6">
                  <c:v>111.57055763634965</c:v>
                </c:pt>
                <c:pt idx="7">
                  <c:v>110.8727702965916</c:v>
                </c:pt>
                <c:pt idx="8">
                  <c:v>108.1096312727321</c:v>
                </c:pt>
                <c:pt idx="9">
                  <c:v>109.10564243575152</c:v>
                </c:pt>
                <c:pt idx="10">
                  <c:v>111.9801339742877</c:v>
                </c:pt>
                <c:pt idx="11">
                  <c:v>115.44857464585409</c:v>
                </c:pt>
                <c:pt idx="12">
                  <c:v>119.15553619294188</c:v>
                </c:pt>
                <c:pt idx="13">
                  <c:v>118.90503395617812</c:v>
                </c:pt>
                <c:pt idx="14">
                  <c:v>119.00497232232</c:v>
                </c:pt>
                <c:pt idx="15">
                  <c:v>118.17949129183526</c:v>
                </c:pt>
                <c:pt idx="16">
                  <c:v>122.23665896906377</c:v>
                </c:pt>
                <c:pt idx="17">
                  <c:v>125.2147006427807</c:v>
                </c:pt>
                <c:pt idx="18">
                  <c:v>127.38942312847865</c:v>
                </c:pt>
                <c:pt idx="19">
                  <c:v>128.62605772133392</c:v>
                </c:pt>
                <c:pt idx="20">
                  <c:v>126.56683685276867</c:v>
                </c:pt>
                <c:pt idx="21">
                  <c:v>129.80333241046219</c:v>
                </c:pt>
                <c:pt idx="22">
                  <c:v>134.59107891859881</c:v>
                </c:pt>
                <c:pt idx="23">
                  <c:v>137.20815694756772</c:v>
                </c:pt>
                <c:pt idx="24">
                  <c:v>140.98460974550369</c:v>
                </c:pt>
                <c:pt idx="25">
                  <c:v>139.34244060291266</c:v>
                </c:pt>
                <c:pt idx="26">
                  <c:v>142.84913362458886</c:v>
                </c:pt>
                <c:pt idx="27">
                  <c:v>146.41367351414107</c:v>
                </c:pt>
                <c:pt idx="28">
                  <c:v>145.11265628169818</c:v>
                </c:pt>
                <c:pt idx="29">
                  <c:v>146.77083159788975</c:v>
                </c:pt>
                <c:pt idx="30">
                  <c:v>149.14615888646424</c:v>
                </c:pt>
                <c:pt idx="31">
                  <c:v>149.16276233068294</c:v>
                </c:pt>
                <c:pt idx="32">
                  <c:v>150.17792992405253</c:v>
                </c:pt>
                <c:pt idx="33">
                  <c:v>150.53808945175902</c:v>
                </c:pt>
                <c:pt idx="34">
                  <c:v>153.22906203935841</c:v>
                </c:pt>
                <c:pt idx="35">
                  <c:v>154.4666362187219</c:v>
                </c:pt>
                <c:pt idx="36">
                  <c:v>156.88894173704742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HedgeFundFees!$O$8</c:f>
              <c:strCache>
                <c:ptCount val="1"/>
                <c:pt idx="0">
                  <c:v>Net returns</c:v>
                </c:pt>
              </c:strCache>
            </c:strRef>
          </c:tx>
          <c:marker>
            <c:symbol val="none"/>
          </c:marker>
          <c:cat>
            <c:strRef>
              <c:f>HedgeFundFees!$B$10:$B$45</c:f>
              <c:strCache>
                <c:ptCount val="3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HedgeFundFees!$N$9:$N$45</c:f>
              <c:numCache>
                <c:formatCode>0.00</c:formatCode>
                <c:ptCount val="37"/>
                <c:pt idx="0">
                  <c:v>100</c:v>
                </c:pt>
                <c:pt idx="1">
                  <c:v>101.06982747678394</c:v>
                </c:pt>
                <c:pt idx="2">
                  <c:v>101.29607304896183</c:v>
                </c:pt>
                <c:pt idx="3">
                  <c:v>103.02031573252739</c:v>
                </c:pt>
                <c:pt idx="4">
                  <c:v>109.20095082369163</c:v>
                </c:pt>
                <c:pt idx="5">
                  <c:v>108.13502944473272</c:v>
                </c:pt>
                <c:pt idx="6">
                  <c:v>110.47777025048647</c:v>
                </c:pt>
                <c:pt idx="7">
                  <c:v>109.60238695009029</c:v>
                </c:pt>
                <c:pt idx="8">
                  <c:v>106.68793002245005</c:v>
                </c:pt>
                <c:pt idx="9">
                  <c:v>107.49272490950544</c:v>
                </c:pt>
                <c:pt idx="10">
                  <c:v>110.14527120226181</c:v>
                </c:pt>
                <c:pt idx="11">
                  <c:v>113.3730048209577</c:v>
                </c:pt>
                <c:pt idx="12">
                  <c:v>113.42139571703784</c:v>
                </c:pt>
                <c:pt idx="13">
                  <c:v>112.98792623606923</c:v>
                </c:pt>
                <c:pt idx="14">
                  <c:v>112.8942530912085</c:v>
                </c:pt>
                <c:pt idx="15">
                  <c:v>111.92268773520378</c:v>
                </c:pt>
                <c:pt idx="16">
                  <c:v>115.57820393374836</c:v>
                </c:pt>
                <c:pt idx="17">
                  <c:v>118.20108445503725</c:v>
                </c:pt>
                <c:pt idx="18">
                  <c:v>120.05667143820733</c:v>
                </c:pt>
                <c:pt idx="19">
                  <c:v>121.02169991757761</c:v>
                </c:pt>
                <c:pt idx="20">
                  <c:v>118.88218307889396</c:v>
                </c:pt>
                <c:pt idx="21">
                  <c:v>121.7236973172958</c:v>
                </c:pt>
                <c:pt idx="22">
                  <c:v>126.01022594205907</c:v>
                </c:pt>
                <c:pt idx="23">
                  <c:v>128.25009646985566</c:v>
                </c:pt>
                <c:pt idx="24">
                  <c:v>125.4098927049111</c:v>
                </c:pt>
                <c:pt idx="25">
                  <c:v>123.72950238238531</c:v>
                </c:pt>
                <c:pt idx="26">
                  <c:v>126.63669817782812</c:v>
                </c:pt>
                <c:pt idx="27">
                  <c:v>129.58528080955287</c:v>
                </c:pt>
                <c:pt idx="28">
                  <c:v>128.21747117804574</c:v>
                </c:pt>
                <c:pt idx="29">
                  <c:v>129.46853202679924</c:v>
                </c:pt>
                <c:pt idx="30">
                  <c:v>131.3477026488068</c:v>
                </c:pt>
                <c:pt idx="31">
                  <c:v>131.1430516427877</c:v>
                </c:pt>
                <c:pt idx="32">
                  <c:v>131.81664400494006</c:v>
                </c:pt>
                <c:pt idx="33">
                  <c:v>131.91270985041999</c:v>
                </c:pt>
                <c:pt idx="34">
                  <c:v>134.0505195987601</c:v>
                </c:pt>
                <c:pt idx="35">
                  <c:v>134.90941125129632</c:v>
                </c:pt>
                <c:pt idx="36">
                  <c:v>129.79479838011082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28992"/>
        <c:axId val="156701824"/>
      </c:lineChart>
      <c:catAx>
        <c:axId val="15622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Time (Month)</a:t>
                </a:r>
              </a:p>
            </c:rich>
          </c:tx>
          <c:layout>
            <c:manualLayout>
              <c:xMode val="edge"/>
              <c:yMode val="edge"/>
              <c:x val="0.48979795219605787"/>
              <c:y val="0.91857116070723754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56701824"/>
        <c:crosses val="autoZero"/>
        <c:auto val="1"/>
        <c:lblAlgn val="ctr"/>
        <c:lblOffset val="100"/>
        <c:noMultiLvlLbl val="0"/>
      </c:catAx>
      <c:valAx>
        <c:axId val="156701824"/>
        <c:scaling>
          <c:orientation val="minMax"/>
          <c:min val="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Asset</a:t>
                </a:r>
                <a:r>
                  <a:rPr lang="en-GB" sz="1400" baseline="0"/>
                  <a:t> Value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2.090531474816669E-2"/>
              <c:y val="0.3982974935150649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5622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11133739842218"/>
          <c:y val="9.3397142011226036E-2"/>
          <c:w val="0.23815897274743017"/>
          <c:h val="0.11575238293319356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342901</xdr:colOff>
      <xdr:row>9</xdr:row>
      <xdr:rowOff>142874</xdr:rowOff>
    </xdr:from>
    <xdr:to>
      <xdr:col>25</xdr:col>
      <xdr:colOff>419100</xdr:colOff>
      <xdr:row>36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307975</xdr:colOff>
      <xdr:row>2</xdr:row>
      <xdr:rowOff>130193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0"/>
          <a:ext cx="2466975" cy="511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dgeFundFees-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6"/>
  <sheetViews>
    <sheetView tabSelected="1" zoomScale="90" zoomScaleNormal="90" workbookViewId="0">
      <selection activeCell="E38" sqref="E38"/>
    </sheetView>
  </sheetViews>
  <sheetFormatPr defaultRowHeight="15" x14ac:dyDescent="0.25"/>
  <cols>
    <col min="1" max="1" width="2.85546875" style="1" customWidth="1"/>
    <col min="2" max="2" width="4.7109375" style="1" bestFit="1" customWidth="1"/>
    <col min="3" max="4" width="16.140625" style="2" customWidth="1"/>
    <col min="5" max="5" width="9.5703125" style="2" customWidth="1"/>
    <col min="6" max="6" width="16.28515625" style="2" bestFit="1" customWidth="1"/>
    <col min="7" max="7" width="21" style="2" bestFit="1" customWidth="1"/>
    <col min="8" max="8" width="7.140625" style="1" bestFit="1" customWidth="1"/>
    <col min="9" max="9" width="7" style="1" bestFit="1" customWidth="1"/>
    <col min="10" max="10" width="17" style="2" bestFit="1" customWidth="1"/>
    <col min="11" max="11" width="13.140625" style="1" bestFit="1" customWidth="1"/>
    <col min="12" max="12" width="16.5703125" style="1" bestFit="1" customWidth="1"/>
    <col min="13" max="13" width="11.28515625" style="1" bestFit="1" customWidth="1"/>
    <col min="14" max="14" width="8.28515625" style="1" bestFit="1" customWidth="1"/>
    <col min="15" max="15" width="10.28515625" style="1" bestFit="1" customWidth="1"/>
    <col min="16" max="16" width="10.28515625" style="1" customWidth="1"/>
    <col min="17" max="17" width="10.85546875" style="11" customWidth="1"/>
    <col min="18" max="18" width="16.28515625" style="1" bestFit="1" customWidth="1"/>
    <col min="19" max="19" width="10.85546875" style="1" customWidth="1"/>
    <col min="20" max="20" width="10.85546875" style="2" customWidth="1"/>
    <col min="21" max="21" width="13.42578125" style="2" customWidth="1"/>
    <col min="22" max="22" width="11.42578125" style="1" customWidth="1"/>
    <col min="23" max="16384" width="9.140625" style="1"/>
  </cols>
  <sheetData>
    <row r="1" spans="2:16" s="1" customFormat="1" x14ac:dyDescent="0.25">
      <c r="C1" s="2"/>
      <c r="D1" s="2"/>
      <c r="E1" s="3"/>
      <c r="F1" s="2"/>
      <c r="G1" s="2"/>
      <c r="J1" s="2"/>
    </row>
    <row r="2" spans="2:16" s="1" customFormat="1" x14ac:dyDescent="0.25">
      <c r="E2" s="2"/>
      <c r="F2" s="2"/>
      <c r="G2" s="2"/>
      <c r="J2" s="2"/>
    </row>
    <row r="3" spans="2:16" s="1" customFormat="1" x14ac:dyDescent="0.25">
      <c r="C3" s="2"/>
      <c r="D3" s="2"/>
      <c r="E3" s="2"/>
      <c r="F3" s="35" t="s">
        <v>25</v>
      </c>
      <c r="G3" s="4">
        <f>20%</f>
        <v>0.2</v>
      </c>
      <c r="J3" s="2"/>
    </row>
    <row r="4" spans="2:16" s="1" customFormat="1" x14ac:dyDescent="0.25">
      <c r="C4" s="5" t="s">
        <v>0</v>
      </c>
      <c r="D4" s="5"/>
      <c r="E4" s="2"/>
      <c r="F4" s="36" t="s">
        <v>24</v>
      </c>
      <c r="G4" s="4">
        <v>0.02</v>
      </c>
      <c r="J4" s="2"/>
    </row>
    <row r="5" spans="2:16" s="1" customFormat="1" x14ac:dyDescent="0.25">
      <c r="C5" s="5"/>
      <c r="D5" s="5"/>
      <c r="E5" s="2"/>
      <c r="F5" s="2"/>
      <c r="G5" s="2"/>
      <c r="J5" s="2"/>
    </row>
    <row r="6" spans="2:16" s="1" customFormat="1" x14ac:dyDescent="0.25">
      <c r="C6" s="5"/>
      <c r="D6" s="5"/>
      <c r="E6" s="2"/>
      <c r="F6" s="2"/>
      <c r="G6" s="2"/>
      <c r="J6" s="2"/>
    </row>
    <row r="7" spans="2:16" s="6" customFormat="1" x14ac:dyDescent="0.25">
      <c r="E7" s="7"/>
      <c r="F7" s="7"/>
      <c r="G7" s="7"/>
      <c r="I7" s="32" t="s">
        <v>1</v>
      </c>
      <c r="J7" s="32"/>
      <c r="K7" s="32"/>
      <c r="L7" s="32"/>
      <c r="M7" s="32"/>
      <c r="N7" s="32"/>
      <c r="O7" s="32"/>
      <c r="P7" s="8"/>
    </row>
    <row r="8" spans="2:16" s="1" customFormat="1" ht="30" x14ac:dyDescent="0.25">
      <c r="B8" s="9" t="s">
        <v>2</v>
      </c>
      <c r="C8" s="10" t="s">
        <v>22</v>
      </c>
      <c r="D8" s="10" t="s">
        <v>3</v>
      </c>
      <c r="E8" s="10"/>
      <c r="F8" s="10"/>
      <c r="G8" s="11"/>
      <c r="H8" s="12"/>
      <c r="I8" s="13" t="s">
        <v>4</v>
      </c>
      <c r="J8" s="14" t="s">
        <v>5</v>
      </c>
      <c r="K8" s="14" t="s">
        <v>6</v>
      </c>
      <c r="L8" s="14" t="s">
        <v>7</v>
      </c>
      <c r="M8" s="14" t="s">
        <v>8</v>
      </c>
      <c r="N8" s="14" t="s">
        <v>9</v>
      </c>
      <c r="O8" s="15" t="s">
        <v>23</v>
      </c>
      <c r="P8" s="14"/>
    </row>
    <row r="9" spans="2:16" s="1" customFormat="1" x14ac:dyDescent="0.25">
      <c r="B9" s="12"/>
      <c r="C9" s="16"/>
      <c r="D9" s="16">
        <v>100</v>
      </c>
      <c r="E9" s="17"/>
      <c r="F9" s="17"/>
      <c r="G9" s="11" t="s">
        <v>26</v>
      </c>
      <c r="H9" s="12"/>
      <c r="I9" s="18">
        <v>100</v>
      </c>
      <c r="J9" s="14"/>
      <c r="K9" s="14"/>
      <c r="L9" s="14"/>
      <c r="M9" s="14">
        <v>100</v>
      </c>
      <c r="N9" s="14">
        <v>100</v>
      </c>
      <c r="O9" s="14"/>
      <c r="P9" s="14"/>
    </row>
    <row r="10" spans="2:16" s="1" customFormat="1" x14ac:dyDescent="0.25">
      <c r="B10" s="12" t="s">
        <v>10</v>
      </c>
      <c r="C10" s="19">
        <f ca="1">NORMINV(RAND(),0.01,0.025)</f>
        <v>1.2364941434506211E-2</v>
      </c>
      <c r="D10" s="20">
        <f ca="1">D9*(1+C10)</f>
        <v>101.23649414345061</v>
      </c>
      <c r="E10" s="21"/>
      <c r="F10" s="34" t="s">
        <v>10</v>
      </c>
      <c r="G10" s="22">
        <v>0</v>
      </c>
      <c r="H10" s="12"/>
      <c r="I10" s="17">
        <f t="shared" ref="I10:I20" si="0">IF(G10=1,MAX(I9,N10),I9)</f>
        <v>100</v>
      </c>
      <c r="J10" s="17">
        <f t="shared" ref="J10:J21" ca="1" si="1">$G$3*MAX(0,M10-I9)</f>
        <v>0.24729882869012274</v>
      </c>
      <c r="K10" s="17">
        <f>IF(G10=1,J10,0)</f>
        <v>0</v>
      </c>
      <c r="L10" s="17">
        <f t="shared" ref="L10:L21" si="2">M9*$G$4/12</f>
        <v>0.16666666666666666</v>
      </c>
      <c r="M10" s="17">
        <f t="shared" ref="M10:M21" ca="1" si="3">N9*(1+C10)</f>
        <v>101.23649414345061</v>
      </c>
      <c r="N10" s="17">
        <f ca="1">M10-K10-L10</f>
        <v>101.06982747678394</v>
      </c>
      <c r="O10" s="23">
        <f ca="1">N10/N9-1</f>
        <v>1.0698274767839466E-2</v>
      </c>
      <c r="P10" s="12"/>
    </row>
    <row r="11" spans="2:16" s="1" customFormat="1" x14ac:dyDescent="0.25">
      <c r="B11" s="12" t="s">
        <v>11</v>
      </c>
      <c r="C11" s="19">
        <f t="shared" ref="C11:C45" ca="1" si="4">NORMINV(RAND(),0.01,0.025)</f>
        <v>3.9079225944825694E-3</v>
      </c>
      <c r="D11" s="20">
        <f t="shared" ref="D11:D45" ca="1" si="5">D10*(1+C11)</f>
        <v>101.63211852629999</v>
      </c>
      <c r="E11" s="21"/>
      <c r="F11" s="34" t="s">
        <v>11</v>
      </c>
      <c r="G11" s="11">
        <v>0</v>
      </c>
      <c r="H11" s="12"/>
      <c r="I11" s="17">
        <f t="shared" si="0"/>
        <v>100</v>
      </c>
      <c r="J11" s="17">
        <f t="shared" ca="1" si="1"/>
        <v>0.29296010784018167</v>
      </c>
      <c r="K11" s="17">
        <f>IF(G11=1,J11,0)</f>
        <v>0</v>
      </c>
      <c r="L11" s="17">
        <f t="shared" ca="1" si="2"/>
        <v>0.16872749023908437</v>
      </c>
      <c r="M11" s="17">
        <f t="shared" ca="1" si="3"/>
        <v>101.46480053920091</v>
      </c>
      <c r="N11" s="17">
        <f t="shared" ref="N11:N20" ca="1" si="6">M11-K11-L11</f>
        <v>101.29607304896183</v>
      </c>
      <c r="O11" s="23">
        <f t="shared" ref="O11:O45" ca="1" si="7">N11/N10-1</f>
        <v>2.2385075529078868E-3</v>
      </c>
      <c r="P11" s="12"/>
    </row>
    <row r="12" spans="2:16" s="1" customFormat="1" x14ac:dyDescent="0.25">
      <c r="B12" s="12" t="s">
        <v>12</v>
      </c>
      <c r="C12" s="19">
        <f t="shared" ca="1" si="4"/>
        <v>1.8691254532138497E-2</v>
      </c>
      <c r="D12" s="20">
        <f t="shared" ca="1" si="5"/>
        <v>103.53175032231553</v>
      </c>
      <c r="E12" s="21"/>
      <c r="F12" s="34" t="s">
        <v>12</v>
      </c>
      <c r="G12" s="22">
        <v>0</v>
      </c>
      <c r="H12" s="12"/>
      <c r="I12" s="17">
        <f t="shared" si="0"/>
        <v>100</v>
      </c>
      <c r="J12" s="17">
        <f t="shared" ca="1" si="1"/>
        <v>0.63788474668521367</v>
      </c>
      <c r="K12" s="17">
        <f t="shared" ref="K12:K19" si="8">IF(G12=1,J12,0)</f>
        <v>0</v>
      </c>
      <c r="L12" s="17">
        <f t="shared" ca="1" si="2"/>
        <v>0.16910800089866818</v>
      </c>
      <c r="M12" s="17">
        <f t="shared" ca="1" si="3"/>
        <v>103.18942373342607</v>
      </c>
      <c r="N12" s="17">
        <f t="shared" ca="1" si="6"/>
        <v>103.02031573252739</v>
      </c>
      <c r="O12" s="23">
        <f t="shared" ca="1" si="7"/>
        <v>1.7021811721488422E-2</v>
      </c>
      <c r="P12" s="12"/>
    </row>
    <row r="13" spans="2:16" s="1" customFormat="1" x14ac:dyDescent="0.25">
      <c r="B13" s="12" t="s">
        <v>13</v>
      </c>
      <c r="C13" s="19">
        <f t="shared" ca="1" si="4"/>
        <v>6.166373514663482E-2</v>
      </c>
      <c r="D13" s="20">
        <f t="shared" ca="1" si="5"/>
        <v>109.91590475345834</v>
      </c>
      <c r="E13" s="21"/>
      <c r="F13" s="34" t="s">
        <v>13</v>
      </c>
      <c r="G13" s="11">
        <v>0</v>
      </c>
      <c r="H13" s="12"/>
      <c r="I13" s="17">
        <f t="shared" si="0"/>
        <v>100</v>
      </c>
      <c r="J13" s="17">
        <f t="shared" ca="1" si="1"/>
        <v>1.874586639316135</v>
      </c>
      <c r="K13" s="17">
        <f t="shared" si="8"/>
        <v>0</v>
      </c>
      <c r="L13" s="17">
        <f t="shared" ca="1" si="2"/>
        <v>0.17198237288904347</v>
      </c>
      <c r="M13" s="17">
        <f t="shared" ca="1" si="3"/>
        <v>109.37293319658068</v>
      </c>
      <c r="N13" s="17">
        <f t="shared" ca="1" si="6"/>
        <v>109.20095082369163</v>
      </c>
      <c r="O13" s="23">
        <f t="shared" ca="1" si="7"/>
        <v>5.9994332644165871E-2</v>
      </c>
      <c r="P13" s="12"/>
    </row>
    <row r="14" spans="2:16" s="1" customFormat="1" x14ac:dyDescent="0.25">
      <c r="B14" s="12" t="s">
        <v>14</v>
      </c>
      <c r="C14" s="19">
        <f t="shared" ca="1" si="4"/>
        <v>-8.0918082699780233E-3</v>
      </c>
      <c r="D14" s="20">
        <f t="shared" ca="1" si="5"/>
        <v>109.02648632637218</v>
      </c>
      <c r="E14" s="21"/>
      <c r="F14" s="34" t="s">
        <v>14</v>
      </c>
      <c r="G14" s="22">
        <v>0</v>
      </c>
      <c r="H14" s="12"/>
      <c r="I14" s="17">
        <f t="shared" si="0"/>
        <v>100</v>
      </c>
      <c r="J14" s="17">
        <f t="shared" ca="1" si="1"/>
        <v>1.6634635333454044</v>
      </c>
      <c r="K14" s="17">
        <f t="shared" si="8"/>
        <v>0</v>
      </c>
      <c r="L14" s="17">
        <f t="shared" ca="1" si="2"/>
        <v>0.18228822199430114</v>
      </c>
      <c r="M14" s="17">
        <f t="shared" ca="1" si="3"/>
        <v>108.31731766672702</v>
      </c>
      <c r="N14" s="17">
        <f t="shared" ca="1" si="6"/>
        <v>108.13502944473272</v>
      </c>
      <c r="O14" s="23">
        <f t="shared" ca="1" si="7"/>
        <v>-9.7610997973806013E-3</v>
      </c>
      <c r="P14" s="12"/>
    </row>
    <row r="15" spans="2:16" s="1" customFormat="1" x14ac:dyDescent="0.25">
      <c r="B15" s="12" t="s">
        <v>15</v>
      </c>
      <c r="C15" s="19">
        <f t="shared" ca="1" si="4"/>
        <v>2.3334433638095647E-2</v>
      </c>
      <c r="D15" s="20">
        <f t="shared" ca="1" si="5"/>
        <v>111.57055763634965</v>
      </c>
      <c r="E15" s="21"/>
      <c r="F15" s="34" t="s">
        <v>15</v>
      </c>
      <c r="G15" s="11">
        <v>0</v>
      </c>
      <c r="H15" s="12"/>
      <c r="I15" s="17">
        <f t="shared" si="0"/>
        <v>100</v>
      </c>
      <c r="J15" s="17">
        <f t="shared" ca="1" si="1"/>
        <v>2.1316598226528698</v>
      </c>
      <c r="K15" s="17">
        <f t="shared" si="8"/>
        <v>0</v>
      </c>
      <c r="L15" s="17">
        <f t="shared" ca="1" si="2"/>
        <v>0.18052886277787838</v>
      </c>
      <c r="M15" s="17">
        <f t="shared" ca="1" si="3"/>
        <v>110.65829911326435</v>
      </c>
      <c r="N15" s="17">
        <f t="shared" ca="1" si="6"/>
        <v>110.47777025048647</v>
      </c>
      <c r="O15" s="23">
        <f t="shared" ca="1" si="7"/>
        <v>2.1664957394320616E-2</v>
      </c>
      <c r="P15" s="12"/>
    </row>
    <row r="16" spans="2:16" s="1" customFormat="1" x14ac:dyDescent="0.25">
      <c r="B16" s="12" t="s">
        <v>16</v>
      </c>
      <c r="C16" s="19">
        <f t="shared" ca="1" si="4"/>
        <v>-6.2542247214753596E-3</v>
      </c>
      <c r="D16" s="20">
        <f t="shared" ca="1" si="5"/>
        <v>110.8727702965916</v>
      </c>
      <c r="E16" s="21"/>
      <c r="F16" s="34" t="s">
        <v>16</v>
      </c>
      <c r="G16" s="22">
        <v>0</v>
      </c>
      <c r="H16" s="12"/>
      <c r="I16" s="17">
        <f t="shared" si="0"/>
        <v>100</v>
      </c>
      <c r="J16" s="17">
        <f t="shared" ca="1" si="1"/>
        <v>1.9573634897224794</v>
      </c>
      <c r="K16" s="17">
        <f t="shared" si="8"/>
        <v>0</v>
      </c>
      <c r="L16" s="17">
        <f t="shared" ca="1" si="2"/>
        <v>0.18443049852210724</v>
      </c>
      <c r="M16" s="17">
        <f ca="1">N15*(1+C16)</f>
        <v>109.7868174486124</v>
      </c>
      <c r="N16" s="17">
        <f ca="1">M16-K16-L16</f>
        <v>109.60238695009029</v>
      </c>
      <c r="O16" s="23">
        <f t="shared" ca="1" si="7"/>
        <v>-7.9236148449721711E-3</v>
      </c>
      <c r="P16" s="12"/>
    </row>
    <row r="17" spans="2:16" s="1" customFormat="1" x14ac:dyDescent="0.25">
      <c r="B17" s="12" t="s">
        <v>17</v>
      </c>
      <c r="C17" s="19">
        <f t="shared" ca="1" si="4"/>
        <v>-2.4921709960596478E-2</v>
      </c>
      <c r="D17" s="20">
        <f t="shared" ca="1" si="5"/>
        <v>108.1096312727321</v>
      </c>
      <c r="E17" s="21"/>
      <c r="F17" s="34" t="s">
        <v>17</v>
      </c>
      <c r="G17" s="11">
        <v>0</v>
      </c>
      <c r="H17" s="12"/>
      <c r="I17" s="17">
        <f t="shared" si="0"/>
        <v>100</v>
      </c>
      <c r="J17" s="17">
        <f t="shared" ca="1" si="1"/>
        <v>1.374181610306215</v>
      </c>
      <c r="K17" s="17">
        <f t="shared" si="8"/>
        <v>0</v>
      </c>
      <c r="L17" s="17">
        <f t="shared" ca="1" si="2"/>
        <v>0.18297802908102068</v>
      </c>
      <c r="M17" s="17">
        <f t="shared" ca="1" si="3"/>
        <v>106.87090805153107</v>
      </c>
      <c r="N17" s="17">
        <f t="shared" ca="1" si="6"/>
        <v>106.68793002245005</v>
      </c>
      <c r="O17" s="23">
        <f t="shared" ca="1" si="7"/>
        <v>-2.6591181166222277E-2</v>
      </c>
      <c r="P17" s="12"/>
    </row>
    <row r="18" spans="2:16" s="1" customFormat="1" x14ac:dyDescent="0.25">
      <c r="B18" s="12" t="s">
        <v>18</v>
      </c>
      <c r="C18" s="19">
        <f t="shared" ca="1" si="4"/>
        <v>9.2129734538335638E-3</v>
      </c>
      <c r="D18" s="20">
        <f t="shared" ca="1" si="5"/>
        <v>109.10564243575152</v>
      </c>
      <c r="E18" s="21"/>
      <c r="F18" s="34" t="s">
        <v>18</v>
      </c>
      <c r="G18" s="22">
        <v>0</v>
      </c>
      <c r="H18" s="12"/>
      <c r="I18" s="17">
        <f t="shared" si="0"/>
        <v>100</v>
      </c>
      <c r="J18" s="17">
        <f t="shared" ca="1" si="1"/>
        <v>1.5341686179182661</v>
      </c>
      <c r="K18" s="17">
        <f t="shared" si="8"/>
        <v>0</v>
      </c>
      <c r="L18" s="17">
        <f t="shared" ca="1" si="2"/>
        <v>0.17811818008588512</v>
      </c>
      <c r="M18" s="17">
        <f t="shared" ca="1" si="3"/>
        <v>107.67084308959133</v>
      </c>
      <c r="N18" s="17">
        <f t="shared" ca="1" si="6"/>
        <v>107.49272490950544</v>
      </c>
      <c r="O18" s="23">
        <f t="shared" ca="1" si="7"/>
        <v>7.5434483252796447E-3</v>
      </c>
      <c r="P18" s="12"/>
    </row>
    <row r="19" spans="2:16" s="1" customFormat="1" x14ac:dyDescent="0.25">
      <c r="B19" s="12" t="s">
        <v>19</v>
      </c>
      <c r="C19" s="19">
        <f t="shared" ca="1" si="4"/>
        <v>2.6345947600545552E-2</v>
      </c>
      <c r="D19" s="20">
        <f t="shared" ca="1" si="5"/>
        <v>111.9801339742877</v>
      </c>
      <c r="E19" s="21"/>
      <c r="F19" s="34" t="s">
        <v>19</v>
      </c>
      <c r="G19" s="11">
        <v>0</v>
      </c>
      <c r="H19" s="12"/>
      <c r="I19" s="17">
        <f t="shared" si="0"/>
        <v>100</v>
      </c>
      <c r="J19" s="17">
        <f t="shared" ca="1" si="1"/>
        <v>2.0649445214822264</v>
      </c>
      <c r="K19" s="17">
        <f t="shared" si="8"/>
        <v>0</v>
      </c>
      <c r="L19" s="17">
        <f t="shared" ca="1" si="2"/>
        <v>0.1794514051493189</v>
      </c>
      <c r="M19" s="17">
        <f t="shared" ca="1" si="3"/>
        <v>110.32472260741113</v>
      </c>
      <c r="N19" s="17">
        <f t="shared" ca="1" si="6"/>
        <v>110.14527120226181</v>
      </c>
      <c r="O19" s="23">
        <f t="shared" ca="1" si="7"/>
        <v>2.4676519224807736E-2</v>
      </c>
      <c r="P19" s="12"/>
    </row>
    <row r="20" spans="2:16" s="1" customFormat="1" x14ac:dyDescent="0.25">
      <c r="B20" s="12" t="s">
        <v>20</v>
      </c>
      <c r="C20" s="19">
        <f t="shared" ca="1" si="4"/>
        <v>3.0973714251518923E-2</v>
      </c>
      <c r="D20" s="20">
        <f t="shared" ca="1" si="5"/>
        <v>115.44857464585409</v>
      </c>
      <c r="E20" s="21"/>
      <c r="F20" s="34" t="s">
        <v>20</v>
      </c>
      <c r="G20" s="22">
        <v>0</v>
      </c>
      <c r="H20" s="12"/>
      <c r="I20" s="17">
        <f t="shared" si="0"/>
        <v>100</v>
      </c>
      <c r="J20" s="17">
        <f t="shared" ca="1" si="1"/>
        <v>2.7113758717273444</v>
      </c>
      <c r="K20" s="17">
        <f>IF(G20=1,J20,0)</f>
        <v>0</v>
      </c>
      <c r="L20" s="17">
        <f t="shared" ca="1" si="2"/>
        <v>0.18387453767901854</v>
      </c>
      <c r="M20" s="17">
        <f t="shared" ca="1" si="3"/>
        <v>113.55687935863672</v>
      </c>
      <c r="N20" s="17">
        <f t="shared" ca="1" si="6"/>
        <v>113.3730048209577</v>
      </c>
      <c r="O20" s="23">
        <f t="shared" ca="1" si="7"/>
        <v>2.9304332210220219E-2</v>
      </c>
      <c r="P20" s="12"/>
    </row>
    <row r="21" spans="2:16" s="1" customFormat="1" x14ac:dyDescent="0.25">
      <c r="B21" s="12" t="s">
        <v>21</v>
      </c>
      <c r="C21" s="19">
        <f t="shared" ca="1" si="4"/>
        <v>3.2109201507763224E-2</v>
      </c>
      <c r="D21" s="20">
        <f t="shared" ca="1" si="5"/>
        <v>119.15553619294188</v>
      </c>
      <c r="E21" s="24"/>
      <c r="F21" s="34" t="s">
        <v>21</v>
      </c>
      <c r="G21" s="33">
        <v>1</v>
      </c>
      <c r="H21" s="25"/>
      <c r="I21" s="26">
        <f ca="1">IF(G21=1,MAX(I20,N21),I20)</f>
        <v>113.42139571703784</v>
      </c>
      <c r="J21" s="26">
        <f t="shared" ca="1" si="1"/>
        <v>3.4026642956588917</v>
      </c>
      <c r="K21" s="26">
        <f ca="1">IF(G21=1,J21,0)</f>
        <v>3.4026642956588917</v>
      </c>
      <c r="L21" s="26">
        <f t="shared" ca="1" si="2"/>
        <v>0.18926146559772786</v>
      </c>
      <c r="M21" s="26">
        <f t="shared" ca="1" si="3"/>
        <v>117.01332147829446</v>
      </c>
      <c r="N21" s="26">
        <f ca="1">M21-K21-L21</f>
        <v>113.42139571703784</v>
      </c>
      <c r="O21" s="27">
        <f t="shared" ca="1" si="7"/>
        <v>4.2682908648816742E-4</v>
      </c>
      <c r="P21" s="12"/>
    </row>
    <row r="22" spans="2:16" s="1" customFormat="1" x14ac:dyDescent="0.25">
      <c r="B22" s="12" t="s">
        <v>10</v>
      </c>
      <c r="C22" s="19">
        <f t="shared" ca="1" si="4"/>
        <v>-2.1023130335979211E-3</v>
      </c>
      <c r="D22" s="20">
        <f t="shared" ca="1" si="5"/>
        <v>118.90503395617812</v>
      </c>
      <c r="E22" s="2"/>
      <c r="F22" s="34" t="s">
        <v>10</v>
      </c>
      <c r="G22" s="22">
        <v>0</v>
      </c>
      <c r="I22" s="18">
        <v>101</v>
      </c>
      <c r="J22" s="26">
        <f t="shared" ref="J22:J45" ca="1" si="9">$G$3*MAX(0,M22-I21)</f>
        <v>0</v>
      </c>
      <c r="K22" s="26">
        <f t="shared" ref="K22:K45" si="10">IF(G22=1,J22,0)</f>
        <v>0</v>
      </c>
      <c r="L22" s="26">
        <f t="shared" ref="L22:L45" ca="1" si="11">M21*$G$4/12</f>
        <v>0.1950222024638241</v>
      </c>
      <c r="M22" s="26">
        <f t="shared" ref="M22:M45" ca="1" si="12">N21*(1+C22)</f>
        <v>113.18294843853305</v>
      </c>
      <c r="N22" s="26">
        <f t="shared" ref="N22:N45" ca="1" si="13">M22-K22-L22</f>
        <v>112.98792623606923</v>
      </c>
      <c r="O22" s="27">
        <f t="shared" ca="1" si="7"/>
        <v>-3.8217611256523565E-3</v>
      </c>
    </row>
    <row r="23" spans="2:16" s="1" customFormat="1" x14ac:dyDescent="0.25">
      <c r="B23" s="12" t="s">
        <v>11</v>
      </c>
      <c r="C23" s="19">
        <f t="shared" ca="1" si="4"/>
        <v>8.4048894160957711E-4</v>
      </c>
      <c r="D23" s="20">
        <f t="shared" ca="1" si="5"/>
        <v>119.00497232232</v>
      </c>
      <c r="E23" s="2"/>
      <c r="F23" s="34" t="s">
        <v>11</v>
      </c>
      <c r="G23" s="11">
        <v>0</v>
      </c>
      <c r="I23" s="17">
        <f t="shared" ref="I23:I45" si="14">IF(G23=1,MAX(I22,N23),I22)</f>
        <v>101</v>
      </c>
      <c r="J23" s="26">
        <f t="shared" ca="1" si="9"/>
        <v>2.4165782677212095</v>
      </c>
      <c r="K23" s="26">
        <f t="shared" si="10"/>
        <v>0</v>
      </c>
      <c r="L23" s="26">
        <f t="shared" ca="1" si="11"/>
        <v>0.18863824739755508</v>
      </c>
      <c r="M23" s="26">
        <f t="shared" ca="1" si="12"/>
        <v>113.08289133860605</v>
      </c>
      <c r="N23" s="26">
        <f t="shared" ca="1" si="13"/>
        <v>112.8942530912085</v>
      </c>
      <c r="O23" s="27">
        <f t="shared" ca="1" si="7"/>
        <v>-8.29054466094159E-4</v>
      </c>
    </row>
    <row r="24" spans="2:16" s="1" customFormat="1" x14ac:dyDescent="0.25">
      <c r="B24" s="12" t="s">
        <v>12</v>
      </c>
      <c r="C24" s="19">
        <f t="shared" ca="1" si="4"/>
        <v>-6.9365255449070507E-3</v>
      </c>
      <c r="D24" s="20">
        <f t="shared" ca="1" si="5"/>
        <v>118.17949129183526</v>
      </c>
      <c r="E24" s="2"/>
      <c r="F24" s="34" t="s">
        <v>12</v>
      </c>
      <c r="G24" s="22">
        <v>0</v>
      </c>
      <c r="I24" s="17">
        <f t="shared" si="14"/>
        <v>101</v>
      </c>
      <c r="J24" s="26">
        <f t="shared" ca="1" si="9"/>
        <v>2.222231844153626</v>
      </c>
      <c r="K24" s="26">
        <f t="shared" si="10"/>
        <v>0</v>
      </c>
      <c r="L24" s="26">
        <f t="shared" ca="1" si="11"/>
        <v>0.18847148556434343</v>
      </c>
      <c r="M24" s="26">
        <f t="shared" ca="1" si="12"/>
        <v>112.11115922076813</v>
      </c>
      <c r="N24" s="26">
        <f t="shared" ca="1" si="13"/>
        <v>111.92268773520378</v>
      </c>
      <c r="O24" s="27">
        <f t="shared" ca="1" si="7"/>
        <v>-8.6059770927381374E-3</v>
      </c>
    </row>
    <row r="25" spans="2:16" s="1" customFormat="1" x14ac:dyDescent="0.25">
      <c r="B25" s="12" t="s">
        <v>13</v>
      </c>
      <c r="C25" s="19">
        <f t="shared" ca="1" si="4"/>
        <v>3.4330556282474091E-2</v>
      </c>
      <c r="D25" s="20">
        <f t="shared" ca="1" si="5"/>
        <v>122.23665896906377</v>
      </c>
      <c r="E25" s="2"/>
      <c r="F25" s="34" t="s">
        <v>13</v>
      </c>
      <c r="G25" s="11">
        <v>0</v>
      </c>
      <c r="I25" s="17">
        <f t="shared" si="14"/>
        <v>101</v>
      </c>
      <c r="J25" s="26">
        <f t="shared" ca="1" si="9"/>
        <v>2.953011173156594</v>
      </c>
      <c r="K25" s="26">
        <f t="shared" si="10"/>
        <v>0</v>
      </c>
      <c r="L25" s="26">
        <f t="shared" ca="1" si="11"/>
        <v>0.18685193203461356</v>
      </c>
      <c r="M25" s="26">
        <f t="shared" ca="1" si="12"/>
        <v>115.76505586578297</v>
      </c>
      <c r="N25" s="26">
        <f t="shared" ca="1" si="13"/>
        <v>115.57820393374836</v>
      </c>
      <c r="O25" s="27">
        <f t="shared" ca="1" si="7"/>
        <v>3.2661083043262096E-2</v>
      </c>
    </row>
    <row r="26" spans="2:16" s="1" customFormat="1" x14ac:dyDescent="0.25">
      <c r="B26" s="12" t="s">
        <v>14</v>
      </c>
      <c r="C26" s="19">
        <f t="shared" ca="1" si="4"/>
        <v>2.4362917792694512E-2</v>
      </c>
      <c r="D26" s="20">
        <f t="shared" ca="1" si="5"/>
        <v>125.2147006427807</v>
      </c>
      <c r="E26" s="2"/>
      <c r="F26" s="34" t="s">
        <v>14</v>
      </c>
      <c r="G26" s="22">
        <v>0</v>
      </c>
      <c r="I26" s="17">
        <f t="shared" si="14"/>
        <v>101</v>
      </c>
      <c r="J26" s="26">
        <f t="shared" ca="1" si="9"/>
        <v>3.4788052429627103</v>
      </c>
      <c r="K26" s="26">
        <f t="shared" si="10"/>
        <v>0</v>
      </c>
      <c r="L26" s="26">
        <f t="shared" ca="1" si="11"/>
        <v>0.19294175977630493</v>
      </c>
      <c r="M26" s="26">
        <f t="shared" ca="1" si="12"/>
        <v>118.39402621481355</v>
      </c>
      <c r="N26" s="26">
        <f t="shared" ca="1" si="13"/>
        <v>118.20108445503725</v>
      </c>
      <c r="O26" s="27">
        <f t="shared" ca="1" si="7"/>
        <v>2.2693556674339588E-2</v>
      </c>
    </row>
    <row r="27" spans="2:16" s="1" customFormat="1" x14ac:dyDescent="0.25">
      <c r="B27" s="12" t="s">
        <v>15</v>
      </c>
      <c r="C27" s="19">
        <f t="shared" ca="1" si="4"/>
        <v>1.7367948607744703E-2</v>
      </c>
      <c r="D27" s="20">
        <f t="shared" ca="1" si="5"/>
        <v>127.38942312847865</v>
      </c>
      <c r="E27" s="2"/>
      <c r="F27" s="34" t="s">
        <v>15</v>
      </c>
      <c r="G27" s="11">
        <v>0</v>
      </c>
      <c r="I27" s="17">
        <f t="shared" si="14"/>
        <v>101</v>
      </c>
      <c r="J27" s="26">
        <f t="shared" ca="1" si="9"/>
        <v>3.8507989630464041</v>
      </c>
      <c r="K27" s="26">
        <f t="shared" si="10"/>
        <v>0</v>
      </c>
      <c r="L27" s="26">
        <f t="shared" ca="1" si="11"/>
        <v>0.19732337702468927</v>
      </c>
      <c r="M27" s="26">
        <f t="shared" ca="1" si="12"/>
        <v>120.25399481523202</v>
      </c>
      <c r="N27" s="26">
        <f t="shared" ca="1" si="13"/>
        <v>120.05667143820733</v>
      </c>
      <c r="O27" s="27">
        <f t="shared" ca="1" si="7"/>
        <v>1.5698561411049861E-2</v>
      </c>
    </row>
    <row r="28" spans="2:16" s="1" customFormat="1" x14ac:dyDescent="0.25">
      <c r="B28" s="12" t="s">
        <v>16</v>
      </c>
      <c r="C28" s="19">
        <f t="shared" ca="1" si="4"/>
        <v>9.7075138774122063E-3</v>
      </c>
      <c r="D28" s="20">
        <f t="shared" ca="1" si="5"/>
        <v>128.62605772133392</v>
      </c>
      <c r="E28" s="2"/>
      <c r="F28" s="34" t="s">
        <v>16</v>
      </c>
      <c r="G28" s="22">
        <v>0</v>
      </c>
      <c r="I28" s="17">
        <f t="shared" si="14"/>
        <v>101</v>
      </c>
      <c r="J28" s="26">
        <f t="shared" ca="1" si="9"/>
        <v>4.0444246484539326</v>
      </c>
      <c r="K28" s="26">
        <f t="shared" si="10"/>
        <v>0</v>
      </c>
      <c r="L28" s="26">
        <f t="shared" ca="1" si="11"/>
        <v>0.20042332469205337</v>
      </c>
      <c r="M28" s="26">
        <f t="shared" ca="1" si="12"/>
        <v>121.22212324226966</v>
      </c>
      <c r="N28" s="26">
        <f t="shared" ca="1" si="13"/>
        <v>121.02169991757761</v>
      </c>
      <c r="O28" s="27">
        <f t="shared" ca="1" si="7"/>
        <v>8.0381079019584689E-3</v>
      </c>
    </row>
    <row r="29" spans="2:16" s="1" customFormat="1" x14ac:dyDescent="0.25">
      <c r="B29" s="12" t="s">
        <v>17</v>
      </c>
      <c r="C29" s="19">
        <f t="shared" ca="1" si="4"/>
        <v>-1.6009360039833505E-2</v>
      </c>
      <c r="D29" s="20">
        <f t="shared" ca="1" si="5"/>
        <v>126.56683685276867</v>
      </c>
      <c r="E29" s="2"/>
      <c r="F29" s="34" t="s">
        <v>17</v>
      </c>
      <c r="G29" s="11">
        <v>0</v>
      </c>
      <c r="I29" s="17">
        <f t="shared" si="14"/>
        <v>101</v>
      </c>
      <c r="J29" s="26">
        <f t="shared" ca="1" si="9"/>
        <v>3.6168439901928822</v>
      </c>
      <c r="K29" s="26">
        <f t="shared" si="10"/>
        <v>0</v>
      </c>
      <c r="L29" s="26">
        <f t="shared" ca="1" si="11"/>
        <v>0.20203687207044943</v>
      </c>
      <c r="M29" s="26">
        <f t="shared" ca="1" si="12"/>
        <v>119.08421995096441</v>
      </c>
      <c r="N29" s="26">
        <f t="shared" ca="1" si="13"/>
        <v>118.88218307889396</v>
      </c>
      <c r="O29" s="27">
        <f t="shared" ca="1" si="7"/>
        <v>-1.7678786863354001E-2</v>
      </c>
    </row>
    <row r="30" spans="2:16" s="1" customFormat="1" x14ac:dyDescent="0.25">
      <c r="B30" s="12" t="s">
        <v>18</v>
      </c>
      <c r="C30" s="19">
        <f t="shared" ca="1" si="4"/>
        <v>2.5571434335981764E-2</v>
      </c>
      <c r="D30" s="20">
        <f t="shared" ca="1" si="5"/>
        <v>129.80333241046219</v>
      </c>
      <c r="E30" s="2"/>
      <c r="F30" s="34" t="s">
        <v>18</v>
      </c>
      <c r="G30" s="22">
        <v>0</v>
      </c>
      <c r="I30" s="17">
        <f t="shared" si="14"/>
        <v>101</v>
      </c>
      <c r="J30" s="26">
        <f t="shared" ca="1" si="9"/>
        <v>4.1844342034428141</v>
      </c>
      <c r="K30" s="26">
        <f t="shared" si="10"/>
        <v>0</v>
      </c>
      <c r="L30" s="26">
        <f t="shared" ca="1" si="11"/>
        <v>0.19847369991827402</v>
      </c>
      <c r="M30" s="26">
        <f t="shared" ca="1" si="12"/>
        <v>121.92217101721407</v>
      </c>
      <c r="N30" s="26">
        <f t="shared" ca="1" si="13"/>
        <v>121.7236973172958</v>
      </c>
      <c r="O30" s="27">
        <f t="shared" ca="1" si="7"/>
        <v>2.3901935216954495E-2</v>
      </c>
    </row>
    <row r="31" spans="2:16" s="1" customFormat="1" x14ac:dyDescent="0.25">
      <c r="B31" s="12" t="s">
        <v>19</v>
      </c>
      <c r="C31" s="19">
        <f t="shared" ca="1" si="4"/>
        <v>3.6884619363984225E-2</v>
      </c>
      <c r="D31" s="20">
        <f t="shared" ca="1" si="5"/>
        <v>134.59107891859881</v>
      </c>
      <c r="E31" s="2"/>
      <c r="F31" s="34" t="s">
        <v>19</v>
      </c>
      <c r="G31" s="11">
        <v>0</v>
      </c>
      <c r="I31" s="17">
        <f t="shared" si="14"/>
        <v>101</v>
      </c>
      <c r="J31" s="26">
        <f t="shared" ca="1" si="9"/>
        <v>5.0426859120842185</v>
      </c>
      <c r="K31" s="26">
        <f t="shared" si="10"/>
        <v>0</v>
      </c>
      <c r="L31" s="26">
        <f t="shared" ca="1" si="11"/>
        <v>0.20320361836202347</v>
      </c>
      <c r="M31" s="26">
        <f t="shared" ca="1" si="12"/>
        <v>126.21342956042109</v>
      </c>
      <c r="N31" s="26">
        <f t="shared" ca="1" si="13"/>
        <v>126.01022594205907</v>
      </c>
      <c r="O31" s="27">
        <f t="shared" ca="1" si="7"/>
        <v>3.5215235153345903E-2</v>
      </c>
    </row>
    <row r="32" spans="2:16" s="1" customFormat="1" x14ac:dyDescent="0.25">
      <c r="B32" s="12" t="s">
        <v>20</v>
      </c>
      <c r="C32" s="19">
        <f t="shared" ca="1" si="4"/>
        <v>1.944466193447883E-2</v>
      </c>
      <c r="D32" s="20">
        <f t="shared" ca="1" si="5"/>
        <v>137.20815694756772</v>
      </c>
      <c r="E32" s="2"/>
      <c r="F32" s="34" t="s">
        <v>20</v>
      </c>
      <c r="G32" s="22">
        <v>0</v>
      </c>
      <c r="I32" s="17">
        <f t="shared" si="14"/>
        <v>101</v>
      </c>
      <c r="J32" s="26">
        <f t="shared" ca="1" si="9"/>
        <v>5.4920904371579411</v>
      </c>
      <c r="K32" s="26">
        <f t="shared" si="10"/>
        <v>0</v>
      </c>
      <c r="L32" s="26">
        <f t="shared" ca="1" si="11"/>
        <v>0.21035571593403515</v>
      </c>
      <c r="M32" s="26">
        <f t="shared" ca="1" si="12"/>
        <v>128.46045218578971</v>
      </c>
      <c r="N32" s="26">
        <f t="shared" ca="1" si="13"/>
        <v>128.25009646985566</v>
      </c>
      <c r="O32" s="27">
        <f t="shared" ca="1" si="7"/>
        <v>1.7775307607388324E-2</v>
      </c>
    </row>
    <row r="33" spans="2:15" s="1" customFormat="1" x14ac:dyDescent="0.25">
      <c r="B33" s="12" t="s">
        <v>21</v>
      </c>
      <c r="C33" s="19">
        <f t="shared" ca="1" si="4"/>
        <v>2.7523529810105203E-2</v>
      </c>
      <c r="D33" s="20">
        <f t="shared" ca="1" si="5"/>
        <v>140.98460974550369</v>
      </c>
      <c r="E33" s="2"/>
      <c r="F33" s="34" t="s">
        <v>21</v>
      </c>
      <c r="G33" s="33">
        <v>1</v>
      </c>
      <c r="I33" s="17">
        <f t="shared" ca="1" si="14"/>
        <v>125.4098927049111</v>
      </c>
      <c r="J33" s="26">
        <f t="shared" ca="1" si="9"/>
        <v>6.1559983646385206</v>
      </c>
      <c r="K33" s="26">
        <f t="shared" ca="1" si="10"/>
        <v>6.1559983646385206</v>
      </c>
      <c r="L33" s="26">
        <f t="shared" ca="1" si="11"/>
        <v>0.21410075364298284</v>
      </c>
      <c r="M33" s="26">
        <f t="shared" ca="1" si="12"/>
        <v>131.7799918231926</v>
      </c>
      <c r="N33" s="26">
        <f t="shared" ca="1" si="13"/>
        <v>125.4098927049111</v>
      </c>
      <c r="O33" s="27">
        <f t="shared" ca="1" si="7"/>
        <v>-2.2145821665031873E-2</v>
      </c>
    </row>
    <row r="34" spans="2:15" s="1" customFormat="1" x14ac:dyDescent="0.25">
      <c r="B34" s="12" t="s">
        <v>10</v>
      </c>
      <c r="C34" s="19">
        <f t="shared" ca="1" si="4"/>
        <v>-1.1647861036430554E-2</v>
      </c>
      <c r="D34" s="20">
        <f t="shared" ca="1" si="5"/>
        <v>139.34244060291266</v>
      </c>
      <c r="E34" s="2"/>
      <c r="F34" s="34" t="s">
        <v>10</v>
      </c>
      <c r="G34" s="22">
        <v>0</v>
      </c>
      <c r="I34" s="26">
        <f t="shared" ca="1" si="14"/>
        <v>125.4098927049111</v>
      </c>
      <c r="J34" s="26">
        <f t="shared" ca="1" si="9"/>
        <v>0</v>
      </c>
      <c r="K34" s="26">
        <f t="shared" si="10"/>
        <v>0</v>
      </c>
      <c r="L34" s="26">
        <f t="shared" ca="1" si="11"/>
        <v>0.21963331970532099</v>
      </c>
      <c r="M34" s="26">
        <f t="shared" ca="1" si="12"/>
        <v>123.94913570209063</v>
      </c>
      <c r="N34" s="26">
        <f t="shared" ca="1" si="13"/>
        <v>123.72950238238531</v>
      </c>
      <c r="O34" s="27">
        <f t="shared" ca="1" si="7"/>
        <v>-1.3399184755541915E-2</v>
      </c>
    </row>
    <row r="35" spans="2:15" s="1" customFormat="1" x14ac:dyDescent="0.25">
      <c r="B35" s="12" t="s">
        <v>11</v>
      </c>
      <c r="C35" s="19">
        <f t="shared" ca="1" si="4"/>
        <v>2.5166008335316282E-2</v>
      </c>
      <c r="D35" s="20">
        <f t="shared" ca="1" si="5"/>
        <v>142.84913362458886</v>
      </c>
      <c r="E35" s="2"/>
      <c r="F35" s="34" t="s">
        <v>11</v>
      </c>
      <c r="G35" s="11">
        <v>0</v>
      </c>
      <c r="I35" s="18">
        <v>102</v>
      </c>
      <c r="J35" s="26">
        <f t="shared" ca="1" si="9"/>
        <v>0.28667747315076897</v>
      </c>
      <c r="K35" s="26">
        <f t="shared" si="10"/>
        <v>0</v>
      </c>
      <c r="L35" s="26">
        <f t="shared" ca="1" si="11"/>
        <v>0.20658189283681772</v>
      </c>
      <c r="M35" s="26">
        <f t="shared" ca="1" si="12"/>
        <v>126.84328007066495</v>
      </c>
      <c r="N35" s="26">
        <f t="shared" ca="1" si="13"/>
        <v>126.63669817782812</v>
      </c>
      <c r="O35" s="27">
        <f t="shared" ca="1" si="7"/>
        <v>2.3496383154101297E-2</v>
      </c>
    </row>
    <row r="36" spans="2:15" s="1" customFormat="1" x14ac:dyDescent="0.25">
      <c r="B36" s="12" t="s">
        <v>12</v>
      </c>
      <c r="C36" s="19">
        <f t="shared" ca="1" si="4"/>
        <v>2.4953178217516601E-2</v>
      </c>
      <c r="D36" s="20">
        <f t="shared" ca="1" si="5"/>
        <v>146.41367351414107</v>
      </c>
      <c r="E36" s="2"/>
      <c r="F36" s="34" t="s">
        <v>12</v>
      </c>
      <c r="G36" s="22">
        <v>0</v>
      </c>
      <c r="I36" s="17">
        <f t="shared" si="14"/>
        <v>102</v>
      </c>
      <c r="J36" s="26">
        <f t="shared" ca="1" si="9"/>
        <v>5.5593372552674625</v>
      </c>
      <c r="K36" s="26">
        <f t="shared" si="10"/>
        <v>0</v>
      </c>
      <c r="L36" s="26">
        <f t="shared" ca="1" si="11"/>
        <v>0.21140546678444158</v>
      </c>
      <c r="M36" s="26">
        <f t="shared" ca="1" si="12"/>
        <v>129.79668627633731</v>
      </c>
      <c r="N36" s="26">
        <f t="shared" ca="1" si="13"/>
        <v>129.58528080955287</v>
      </c>
      <c r="O36" s="27">
        <f t="shared" ca="1" si="7"/>
        <v>2.3283792724793306E-2</v>
      </c>
    </row>
    <row r="37" spans="2:15" s="1" customFormat="1" x14ac:dyDescent="0.25">
      <c r="B37" s="12" t="s">
        <v>13</v>
      </c>
      <c r="C37" s="19">
        <f t="shared" ca="1" si="4"/>
        <v>-8.8858998016823013E-3</v>
      </c>
      <c r="D37" s="20">
        <f t="shared" ca="1" si="5"/>
        <v>145.11265628169818</v>
      </c>
      <c r="E37" s="2"/>
      <c r="F37" s="34" t="s">
        <v>13</v>
      </c>
      <c r="G37" s="11">
        <v>0</v>
      </c>
      <c r="I37" s="17">
        <f t="shared" si="14"/>
        <v>102</v>
      </c>
      <c r="J37" s="26">
        <f t="shared" ca="1" si="9"/>
        <v>5.2867597977012624</v>
      </c>
      <c r="K37" s="26">
        <f t="shared" si="10"/>
        <v>0</v>
      </c>
      <c r="L37" s="26">
        <f t="shared" ca="1" si="11"/>
        <v>0.21632781046056218</v>
      </c>
      <c r="M37" s="26">
        <f t="shared" ca="1" si="12"/>
        <v>128.43379898850631</v>
      </c>
      <c r="N37" s="26">
        <f t="shared" ca="1" si="13"/>
        <v>128.21747117804574</v>
      </c>
      <c r="O37" s="27">
        <f t="shared" ca="1" si="7"/>
        <v>-1.055528546885931E-2</v>
      </c>
    </row>
    <row r="38" spans="2:15" s="1" customFormat="1" x14ac:dyDescent="0.25">
      <c r="B38" s="12" t="s">
        <v>14</v>
      </c>
      <c r="C38" s="19">
        <f t="shared" ca="1" si="4"/>
        <v>1.1426813888463576E-2</v>
      </c>
      <c r="D38" s="20">
        <f t="shared" ca="1" si="5"/>
        <v>146.77083159788975</v>
      </c>
      <c r="E38" s="2"/>
      <c r="F38" s="34" t="s">
        <v>14</v>
      </c>
      <c r="G38" s="22">
        <v>0</v>
      </c>
      <c r="I38" s="17">
        <f t="shared" si="14"/>
        <v>102</v>
      </c>
      <c r="J38" s="26">
        <f t="shared" ca="1" si="9"/>
        <v>5.5365176716893476</v>
      </c>
      <c r="K38" s="26">
        <f t="shared" si="10"/>
        <v>0</v>
      </c>
      <c r="L38" s="26">
        <f t="shared" ca="1" si="11"/>
        <v>0.21405633164751051</v>
      </c>
      <c r="M38" s="26">
        <f t="shared" ca="1" si="12"/>
        <v>129.68258835844674</v>
      </c>
      <c r="N38" s="26">
        <f t="shared" ca="1" si="13"/>
        <v>129.46853202679924</v>
      </c>
      <c r="O38" s="27">
        <f t="shared" ca="1" si="7"/>
        <v>9.7573352309860972E-3</v>
      </c>
    </row>
    <row r="39" spans="2:15" s="1" customFormat="1" x14ac:dyDescent="0.25">
      <c r="B39" s="12" t="s">
        <v>15</v>
      </c>
      <c r="C39" s="19">
        <f t="shared" ca="1" si="4"/>
        <v>1.6183919261847493E-2</v>
      </c>
      <c r="D39" s="20">
        <f t="shared" ca="1" si="5"/>
        <v>149.14615888646424</v>
      </c>
      <c r="E39" s="2"/>
      <c r="F39" s="34" t="s">
        <v>15</v>
      </c>
      <c r="G39" s="11">
        <v>0</v>
      </c>
      <c r="I39" s="17">
        <f t="shared" si="14"/>
        <v>102</v>
      </c>
      <c r="J39" s="26">
        <f t="shared" ca="1" si="9"/>
        <v>5.9127680592141765</v>
      </c>
      <c r="K39" s="26">
        <f t="shared" si="10"/>
        <v>0</v>
      </c>
      <c r="L39" s="26">
        <f t="shared" ca="1" si="11"/>
        <v>0.21613764726407791</v>
      </c>
      <c r="M39" s="26">
        <f t="shared" ca="1" si="12"/>
        <v>131.56384029607088</v>
      </c>
      <c r="N39" s="26">
        <f t="shared" ca="1" si="13"/>
        <v>131.3477026488068</v>
      </c>
      <c r="O39" s="27">
        <f t="shared" ca="1" si="7"/>
        <v>1.4514497017843686E-2</v>
      </c>
    </row>
    <row r="40" spans="2:15" s="1" customFormat="1" x14ac:dyDescent="0.25">
      <c r="B40" s="12" t="s">
        <v>16</v>
      </c>
      <c r="C40" s="19">
        <f t="shared" ca="1" si="4"/>
        <v>1.1132331092312923E-4</v>
      </c>
      <c r="D40" s="20">
        <f t="shared" ca="1" si="5"/>
        <v>149.16276233068294</v>
      </c>
      <c r="E40" s="2"/>
      <c r="F40" s="34" t="s">
        <v>16</v>
      </c>
      <c r="G40" s="22">
        <v>0</v>
      </c>
      <c r="I40" s="17">
        <f t="shared" si="14"/>
        <v>102</v>
      </c>
      <c r="J40" s="26">
        <f t="shared" ca="1" si="9"/>
        <v>5.8724649419895627</v>
      </c>
      <c r="K40" s="26">
        <f t="shared" si="10"/>
        <v>0</v>
      </c>
      <c r="L40" s="26">
        <f t="shared" ca="1" si="11"/>
        <v>0.21927306716011816</v>
      </c>
      <c r="M40" s="26">
        <f t="shared" ca="1" si="12"/>
        <v>131.36232470994781</v>
      </c>
      <c r="N40" s="26">
        <f t="shared" ca="1" si="13"/>
        <v>131.1430516427877</v>
      </c>
      <c r="O40" s="27">
        <f t="shared" ca="1" si="7"/>
        <v>-1.5580859192207974E-3</v>
      </c>
    </row>
    <row r="41" spans="2:15" s="1" customFormat="1" x14ac:dyDescent="0.25">
      <c r="B41" s="12" t="s">
        <v>17</v>
      </c>
      <c r="C41" s="19">
        <f t="shared" ca="1" si="4"/>
        <v>6.8057709411351586E-3</v>
      </c>
      <c r="D41" s="20">
        <f t="shared" ca="1" si="5"/>
        <v>150.17792992405253</v>
      </c>
      <c r="E41" s="2"/>
      <c r="F41" s="34" t="s">
        <v>17</v>
      </c>
      <c r="G41" s="11">
        <v>0</v>
      </c>
      <c r="I41" s="17">
        <f t="shared" si="14"/>
        <v>102</v>
      </c>
      <c r="J41" s="26">
        <f t="shared" ca="1" si="9"/>
        <v>6.0071162425579931</v>
      </c>
      <c r="K41" s="26">
        <f t="shared" si="10"/>
        <v>0</v>
      </c>
      <c r="L41" s="26">
        <f t="shared" ca="1" si="11"/>
        <v>0.21893720784991302</v>
      </c>
      <c r="M41" s="26">
        <f t="shared" ca="1" si="12"/>
        <v>132.03558121278996</v>
      </c>
      <c r="N41" s="26">
        <f t="shared" ca="1" si="13"/>
        <v>131.81664400494006</v>
      </c>
      <c r="O41" s="27">
        <f t="shared" ca="1" si="7"/>
        <v>5.1363175838481379E-3</v>
      </c>
    </row>
    <row r="42" spans="2:15" s="1" customFormat="1" x14ac:dyDescent="0.25">
      <c r="B42" s="12" t="s">
        <v>18</v>
      </c>
      <c r="C42" s="19">
        <f t="shared" ca="1" si="4"/>
        <v>2.3982187521736902E-3</v>
      </c>
      <c r="D42" s="20">
        <f t="shared" ca="1" si="5"/>
        <v>150.53808945175902</v>
      </c>
      <c r="E42" s="2"/>
      <c r="F42" s="34" t="s">
        <v>18</v>
      </c>
      <c r="G42" s="22">
        <v>0</v>
      </c>
      <c r="I42" s="17">
        <f t="shared" si="14"/>
        <v>102</v>
      </c>
      <c r="J42" s="26">
        <f t="shared" ca="1" si="9"/>
        <v>6.0265538304882629</v>
      </c>
      <c r="K42" s="26">
        <f t="shared" si="10"/>
        <v>0</v>
      </c>
      <c r="L42" s="26">
        <f t="shared" ca="1" si="11"/>
        <v>0.22005930202131663</v>
      </c>
      <c r="M42" s="26">
        <f t="shared" ca="1" si="12"/>
        <v>132.13276915244131</v>
      </c>
      <c r="N42" s="26">
        <f t="shared" ca="1" si="13"/>
        <v>131.91270985041999</v>
      </c>
      <c r="O42" s="27">
        <f t="shared" ca="1" si="7"/>
        <v>7.2878388161923269E-4</v>
      </c>
    </row>
    <row r="43" spans="2:15" s="1" customFormat="1" x14ac:dyDescent="0.25">
      <c r="B43" s="12" t="s">
        <v>19</v>
      </c>
      <c r="C43" s="19">
        <f t="shared" ca="1" si="4"/>
        <v>1.7875692440362322E-2</v>
      </c>
      <c r="D43" s="20">
        <f t="shared" ca="1" si="5"/>
        <v>153.22906203935841</v>
      </c>
      <c r="E43" s="2"/>
      <c r="F43" s="34" t="s">
        <v>19</v>
      </c>
      <c r="G43" s="11">
        <v>0</v>
      </c>
      <c r="I43" s="17">
        <f t="shared" si="14"/>
        <v>102</v>
      </c>
      <c r="J43" s="26">
        <f t="shared" ca="1" si="9"/>
        <v>6.4541481761361696</v>
      </c>
      <c r="K43" s="26">
        <f t="shared" si="10"/>
        <v>0</v>
      </c>
      <c r="L43" s="26">
        <f t="shared" ca="1" si="11"/>
        <v>0.22022128192073553</v>
      </c>
      <c r="M43" s="26">
        <f t="shared" ca="1" si="12"/>
        <v>134.27074088068085</v>
      </c>
      <c r="N43" s="26">
        <f t="shared" ca="1" si="13"/>
        <v>134.0505195987601</v>
      </c>
      <c r="O43" s="27">
        <f t="shared" ca="1" si="7"/>
        <v>1.6206245408529885E-2</v>
      </c>
    </row>
    <row r="44" spans="2:15" s="1" customFormat="1" x14ac:dyDescent="0.25">
      <c r="B44" s="12" t="s">
        <v>20</v>
      </c>
      <c r="C44" s="19">
        <f t="shared" ca="1" si="4"/>
        <v>8.0766283033541341E-3</v>
      </c>
      <c r="D44" s="20">
        <f t="shared" ca="1" si="5"/>
        <v>154.4666362187219</v>
      </c>
      <c r="E44" s="2"/>
      <c r="F44" s="34" t="s">
        <v>20</v>
      </c>
      <c r="G44" s="22">
        <v>0</v>
      </c>
      <c r="I44" s="17">
        <f t="shared" si="14"/>
        <v>102</v>
      </c>
      <c r="J44" s="26">
        <f t="shared" ca="1" si="9"/>
        <v>6.6266391638861597</v>
      </c>
      <c r="K44" s="26">
        <f t="shared" si="10"/>
        <v>0</v>
      </c>
      <c r="L44" s="26">
        <f t="shared" ca="1" si="11"/>
        <v>0.22378456813446809</v>
      </c>
      <c r="M44" s="26">
        <f t="shared" ca="1" si="12"/>
        <v>135.1331958194308</v>
      </c>
      <c r="N44" s="26">
        <f t="shared" ca="1" si="13"/>
        <v>134.90941125129632</v>
      </c>
      <c r="O44" s="27">
        <f t="shared" ca="1" si="7"/>
        <v>6.407223598289935E-3</v>
      </c>
    </row>
    <row r="45" spans="2:15" s="1" customFormat="1" x14ac:dyDescent="0.25">
      <c r="B45" s="12" t="s">
        <v>21</v>
      </c>
      <c r="C45" s="28">
        <f t="shared" ca="1" si="4"/>
        <v>1.5681739290907843E-2</v>
      </c>
      <c r="D45" s="29">
        <f t="shared" ca="1" si="5"/>
        <v>156.88894173704742</v>
      </c>
      <c r="E45" s="2"/>
      <c r="F45" s="34" t="s">
        <v>21</v>
      </c>
      <c r="G45" s="33">
        <v>1</v>
      </c>
      <c r="I45" s="26">
        <f t="shared" ca="1" si="14"/>
        <v>129.79479838011082</v>
      </c>
      <c r="J45" s="26">
        <f t="shared" ca="1" si="9"/>
        <v>7.0050050932858028</v>
      </c>
      <c r="K45" s="26">
        <f t="shared" ca="1" si="10"/>
        <v>7.0050050932858028</v>
      </c>
      <c r="L45" s="26">
        <f t="shared" ca="1" si="11"/>
        <v>0.22522199303238466</v>
      </c>
      <c r="M45" s="26">
        <f t="shared" ca="1" si="12"/>
        <v>137.02502546642901</v>
      </c>
      <c r="N45" s="26">
        <f t="shared" ca="1" si="13"/>
        <v>129.79479838011082</v>
      </c>
      <c r="O45" s="27">
        <f t="shared" ca="1" si="7"/>
        <v>-3.7911460911044137E-2</v>
      </c>
    </row>
    <row r="46" spans="2:15" s="1" customFormat="1" x14ac:dyDescent="0.25">
      <c r="C46" s="2"/>
      <c r="D46" s="2"/>
      <c r="E46" s="2"/>
      <c r="F46" s="2"/>
      <c r="G46" s="2"/>
      <c r="I46" s="30"/>
      <c r="J46" s="31"/>
      <c r="K46" s="30"/>
      <c r="L46" s="30"/>
      <c r="M46" s="30"/>
      <c r="N46" s="30"/>
      <c r="O46" s="30"/>
    </row>
  </sheetData>
  <mergeCells count="1">
    <mergeCell ref="I7:O7"/>
  </mergeCells>
  <hyperlinks>
    <hyperlink ref="C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HedgeFundFees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2015-01-12T19:08:29Z</dcterms:created>
  <dcterms:modified xsi:type="dcterms:W3CDTF">2015-03-07T09:25:42Z</dcterms:modified>
</cp:coreProperties>
</file>