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555" windowHeight="11295" activeTab="0"/>
  </bookViews>
  <sheets>
    <sheet name="high-water mark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<sst xmlns="http://schemas.openxmlformats.org/spreadsheetml/2006/main" count="42" uniqueCount="30">
  <si>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Incentive fee</t>
  </si>
  <si>
    <t xml:space="preserve"> </t>
  </si>
  <si>
    <t>Management fee</t>
  </si>
  <si>
    <t>Gross Return</t>
  </si>
  <si>
    <t>t</t>
  </si>
  <si>
    <t>HWM</t>
  </si>
  <si>
    <t>Accrued Incentive Fee</t>
  </si>
  <si>
    <t>Incentive Fee Paid</t>
  </si>
  <si>
    <t>Management Fee Paid</t>
  </si>
  <si>
    <t>Preliminary NAV</t>
  </si>
  <si>
    <t>Investor NAV</t>
  </si>
  <si>
    <t>Net return</t>
  </si>
  <si>
    <t>Crystallization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</si>
  <si>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</si>
  <si>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</si>
  <si>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</si>
  <si>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</si>
  <si>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</si>
  <si>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</si>
  <si>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</si>
  <si>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</si>
  <si>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</si>
  <si>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</si>
  <si>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</si>
  <si>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</si>
  <si>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Incentive fee paid</t>
  </si>
  <si>
    <t>Management fee paid</t>
  </si>
  <si>
    <t>Fee load</t>
  </si>
  <si>
    <t>Quarterly crystallization</t>
  </si>
  <si>
    <t>http://breakingdownfinance.com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</si>
</sst>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8" fillId="0" borderId="0" xfId="52" applyAlignment="1">
      <alignment horizontal="center"/>
    </xf>
    <xf numFmtId="0" fontId="0" fillId="33" borderId="0" xfId="0" applyNumberFormat="1" applyFill="1" applyAlignment="1">
      <alignment horizontal="center"/>
    </xf>
    <xf numFmtId="0" fontId="34" fillId="33" borderId="0" xfId="0" applyFont="1" applyFill="1" applyAlignment="1">
      <alignment/>
    </xf>
    <xf numFmtId="164" fontId="22" fillId="34" borderId="10" xfId="58" applyNumberFormat="1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 wrapText="1"/>
    </xf>
    <xf numFmtId="164" fontId="22" fillId="34" borderId="0" xfId="58" applyNumberFormat="1" applyFont="1" applyFill="1" applyAlignment="1">
      <alignment horizontal="center"/>
    </xf>
    <xf numFmtId="164" fontId="0" fillId="33" borderId="0" xfId="58" applyNumberFormat="1" applyFont="1" applyFill="1" applyAlignment="1">
      <alignment horizontal="center"/>
    </xf>
    <xf numFmtId="0" fontId="0" fillId="33" borderId="0" xfId="58" applyNumberFormat="1" applyFont="1" applyFill="1" applyAlignment="1">
      <alignment horizontal="center"/>
    </xf>
    <xf numFmtId="10" fontId="0" fillId="33" borderId="0" xfId="58" applyNumberFormat="1" applyFont="1" applyFill="1" applyAlignment="1">
      <alignment horizontal="center"/>
    </xf>
    <xf numFmtId="0" fontId="22" fillId="34" borderId="0" xfId="58" applyNumberFormat="1" applyFon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4" fontId="0" fillId="33" borderId="0" xfId="58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10" fontId="0" fillId="33" borderId="10" xfId="58" applyNumberFormat="1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2" fontId="34" fillId="33" borderId="11" xfId="0" applyNumberFormat="1" applyFont="1" applyFill="1" applyBorder="1" applyAlignment="1">
      <alignment horizontal="center"/>
    </xf>
    <xf numFmtId="2" fontId="34" fillId="33" borderId="0" xfId="0" applyNumberFormat="1" applyFont="1" applyFill="1" applyAlignment="1">
      <alignment horizontal="center"/>
    </xf>
    <xf numFmtId="2" fontId="34" fillId="33" borderId="10" xfId="0" applyNumberFormat="1" applyFont="1" applyFill="1" applyBorder="1" applyAlignment="1">
      <alignment horizontal="center"/>
    </xf>
    <xf numFmtId="9" fontId="0" fillId="33" borderId="0" xfId="0" applyNumberFormat="1" applyFill="1" applyBorder="1" applyAlignment="1">
      <alignment horizontal="center"/>
    </xf>
    <xf numFmtId="10" fontId="34" fillId="33" borderId="0" xfId="58" applyNumberFormat="1" applyFont="1" applyFill="1" applyAlignment="1">
      <alignment horizontal="center"/>
    </xf>
    <xf numFmtId="0" fontId="28" fillId="33" borderId="0" xfId="52" applyFill="1" applyAlignment="1">
      <alignment/>
    </xf>
    <xf numFmtId="0" fontId="34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476250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eakingdownfinanc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2.8515625" style="1" customWidth="1"/>
    <col min="2" max="2" width="4.7109375" style="1" bestFit="1" customWidth="1"/>
    <col min="3" max="3" width="16.140625" style="2" customWidth="1"/>
    <col min="4" max="4" width="9.57421875" style="2" customWidth="1"/>
    <col min="5" max="5" width="4.140625" style="2" customWidth="1"/>
    <col min="6" max="6" width="9.140625" style="2" customWidth="1"/>
    <col min="7" max="7" width="4.140625" style="1" customWidth="1"/>
    <col min="8" max="8" width="8.421875" style="1" customWidth="1"/>
    <col min="9" max="9" width="19.57421875" style="2" customWidth="1"/>
    <col min="10" max="11" width="16.7109375" style="1" customWidth="1"/>
    <col min="12" max="12" width="12.140625" style="1" customWidth="1"/>
    <col min="13" max="13" width="8.421875" style="1" customWidth="1"/>
    <col min="14" max="14" width="11.28125" style="1" customWidth="1"/>
    <col min="15" max="15" width="0.85546875" style="1" customWidth="1"/>
    <col min="16" max="16" width="10.8515625" style="4" customWidth="1"/>
    <col min="17" max="16384" width="9.140625" style="1" customWidth="1"/>
  </cols>
  <sheetData>
    <row r="1" spans="1:15" s="4" customFormat="1" ht="15">
      <c r="A1" s="1"/>
      <c r="B1" s="1"/>
      <c r="C1" s="2"/>
      <c r="D1" s="3"/>
      <c r="E1" s="2"/>
      <c r="F1" s="2"/>
      <c r="G1" s="1"/>
      <c r="H1" s="1"/>
      <c r="I1" s="2"/>
      <c r="J1" s="1"/>
      <c r="K1" s="1"/>
      <c r="L1" s="1"/>
      <c r="M1" s="1"/>
      <c r="N1" s="1"/>
      <c r="O1" s="1"/>
    </row>
    <row r="2" spans="1:15" s="4" customFormat="1" ht="15">
      <c r="A2" s="1"/>
      <c r="B2" s="1"/>
      <c r="C2" s="1"/>
      <c r="D2" s="2"/>
      <c r="E2" s="2"/>
      <c r="F2" s="2"/>
      <c r="G2" s="1"/>
      <c r="H2" s="1"/>
      <c r="I2" s="2"/>
      <c r="J2" s="1"/>
      <c r="K2" s="1"/>
      <c r="L2" s="1"/>
      <c r="M2" s="1"/>
      <c r="N2" s="1"/>
      <c r="O2" s="1"/>
    </row>
    <row r="3" spans="1:15" s="4" customFormat="1" ht="15">
      <c r="A3" s="1"/>
      <c r="B3" s="1"/>
      <c r="C3" s="1"/>
      <c r="D3" s="2"/>
      <c r="E3" s="2"/>
      <c r="F3" s="2"/>
      <c r="G3" s="1"/>
      <c r="H3" s="1"/>
      <c r="I3" s="2"/>
      <c r="J3" s="1"/>
      <c r="K3" s="1"/>
      <c r="L3" s="1"/>
      <c r="M3" s="1"/>
      <c r="N3" s="1"/>
      <c r="O3" s="1"/>
    </row>
    <row r="4" spans="1:15" s="4" customFormat="1" ht="15">
      <c r="A4" s="1"/>
      <c r="B4" s="1"/>
      <c r="C4" s="35" t="s">
        <v>29</v>
      </c>
      <c r="D4" s="2"/>
      <c r="E4" s="2"/>
      <c r="F4" s="2"/>
      <c r="G4" s="1"/>
      <c r="H4" s="1"/>
      <c r="I4" s="2"/>
      <c r="J4" s="1"/>
      <c r="K4" s="1"/>
      <c r="L4" s="1"/>
      <c r="M4" s="1"/>
      <c r="N4" s="1"/>
      <c r="O4" s="1"/>
    </row>
    <row r="5" spans="1:15" s="4" customFormat="1" ht="15">
      <c r="A5" s="1"/>
      <c r="B5" s="1"/>
      <c r="C5" s="1"/>
      <c r="D5" s="2"/>
      <c r="E5" s="2"/>
      <c r="F5" s="2"/>
      <c r="G5" s="1"/>
      <c r="H5" s="1"/>
      <c r="I5" s="2"/>
      <c r="J5" s="1"/>
      <c r="K5" s="1"/>
      <c r="L5" s="1"/>
      <c r="M5" s="1"/>
      <c r="N5" s="1"/>
      <c r="O5" s="1"/>
    </row>
    <row r="6" spans="1:15" s="4" customFormat="1" ht="15">
      <c r="A6" s="1"/>
      <c r="B6" s="1"/>
      <c r="C6" s="5" t="s">
        <v>0</v>
      </c>
      <c r="D6" s="6">
        <f>20%</f>
        <v>0.2</v>
      </c>
      <c r="E6" s="2"/>
      <c r="F6"/>
      <c r="G6" s="1"/>
      <c r="H6" s="1"/>
      <c r="I6" s="2"/>
      <c r="J6" s="1" t="s">
        <v>1</v>
      </c>
      <c r="K6" s="1"/>
      <c r="L6" s="1"/>
      <c r="M6" s="1"/>
      <c r="N6" s="1"/>
      <c r="O6" s="1"/>
    </row>
    <row r="7" spans="3:4" ht="15">
      <c r="C7" s="5" t="s">
        <v>2</v>
      </c>
      <c r="D7" s="6">
        <v>0</v>
      </c>
    </row>
    <row r="8" spans="4:17" s="5" customFormat="1" ht="15">
      <c r="D8" s="7"/>
      <c r="E8" s="7"/>
      <c r="F8" s="7"/>
      <c r="H8" s="36" t="s">
        <v>28</v>
      </c>
      <c r="I8" s="36"/>
      <c r="J8" s="36"/>
      <c r="K8" s="36"/>
      <c r="L8" s="36"/>
      <c r="M8" s="36"/>
      <c r="N8" s="36"/>
      <c r="O8" s="8"/>
      <c r="Q8" s="10"/>
    </row>
    <row r="9" spans="1:17" s="4" customFormat="1" ht="30">
      <c r="A9" s="1"/>
      <c r="B9" s="11" t="s">
        <v>4</v>
      </c>
      <c r="C9" s="12" t="s">
        <v>3</v>
      </c>
      <c r="D9" s="13"/>
      <c r="E9" s="13"/>
      <c r="G9" s="14"/>
      <c r="H9" s="15" t="s">
        <v>5</v>
      </c>
      <c r="I9" s="16" t="s">
        <v>6</v>
      </c>
      <c r="J9" s="16" t="s">
        <v>7</v>
      </c>
      <c r="K9" s="16" t="s">
        <v>8</v>
      </c>
      <c r="L9" s="16" t="s">
        <v>9</v>
      </c>
      <c r="M9" s="16" t="s">
        <v>10</v>
      </c>
      <c r="N9" s="17" t="s">
        <v>11</v>
      </c>
      <c r="O9" s="16"/>
      <c r="Q9" s="1"/>
    </row>
    <row r="10" spans="1:17" s="4" customFormat="1" ht="15">
      <c r="A10" s="1"/>
      <c r="B10" s="14"/>
      <c r="C10" s="18"/>
      <c r="D10" s="18"/>
      <c r="E10" s="18"/>
      <c r="F10" s="4" t="s">
        <v>12</v>
      </c>
      <c r="G10" s="14"/>
      <c r="H10" s="19">
        <v>100</v>
      </c>
      <c r="I10" s="16"/>
      <c r="J10" s="16"/>
      <c r="K10" s="16"/>
      <c r="L10" s="16">
        <v>100</v>
      </c>
      <c r="M10" s="16">
        <v>100</v>
      </c>
      <c r="N10" s="16"/>
      <c r="O10" s="16"/>
      <c r="Q10" s="1"/>
    </row>
    <row r="11" spans="1:17" s="4" customFormat="1" ht="15">
      <c r="A11" s="1"/>
      <c r="B11" s="14" t="s">
        <v>13</v>
      </c>
      <c r="C11" s="20">
        <v>0.05</v>
      </c>
      <c r="D11" s="21"/>
      <c r="E11" s="14" t="s">
        <v>13</v>
      </c>
      <c r="F11" s="22">
        <v>0</v>
      </c>
      <c r="G11" s="14"/>
      <c r="H11" s="18">
        <f aca="true" t="shared" si="0" ref="H11:H21">IF(F11=1,MAX(H10,M11),H10)</f>
        <v>100</v>
      </c>
      <c r="I11" s="18">
        <f aca="true" t="shared" si="1" ref="I11:I22">$D$6*MAX(0,L11-H10)</f>
        <v>1</v>
      </c>
      <c r="J11" s="18">
        <f>IF(F11=1,I11,0)</f>
        <v>0</v>
      </c>
      <c r="K11" s="18">
        <f aca="true" t="shared" si="2" ref="K11:K22">L10*$D$7/12</f>
        <v>0</v>
      </c>
      <c r="L11" s="18">
        <f aca="true" t="shared" si="3" ref="L11:L22">M10*(1+C11)</f>
        <v>105</v>
      </c>
      <c r="M11" s="18">
        <f>L11-J11-K11</f>
        <v>105</v>
      </c>
      <c r="N11" s="23">
        <f>M11/M10-1</f>
        <v>0.050000000000000044</v>
      </c>
      <c r="O11" s="14"/>
      <c r="Q11" s="1"/>
    </row>
    <row r="12" spans="1:17" s="4" customFormat="1" ht="15">
      <c r="A12" s="1"/>
      <c r="B12" s="14" t="s">
        <v>14</v>
      </c>
      <c r="C12" s="20">
        <v>0.02</v>
      </c>
      <c r="D12" s="21"/>
      <c r="E12" s="14" t="s">
        <v>14</v>
      </c>
      <c r="F12" s="4">
        <v>0</v>
      </c>
      <c r="G12" s="14"/>
      <c r="H12" s="18">
        <f t="shared" si="0"/>
        <v>100</v>
      </c>
      <c r="I12" s="18">
        <f t="shared" si="1"/>
        <v>1.4200000000000017</v>
      </c>
      <c r="J12" s="18">
        <f>IF(F12=1,I12,0)</f>
        <v>0</v>
      </c>
      <c r="K12" s="18">
        <f t="shared" si="2"/>
        <v>0</v>
      </c>
      <c r="L12" s="18">
        <f t="shared" si="3"/>
        <v>107.10000000000001</v>
      </c>
      <c r="M12" s="18">
        <f aca="true" t="shared" si="4" ref="M12:M22">L12-J12-K12</f>
        <v>107.10000000000001</v>
      </c>
      <c r="N12" s="23">
        <f aca="true" t="shared" si="5" ref="N12:N22">M12/M11-1</f>
        <v>0.020000000000000018</v>
      </c>
      <c r="O12" s="14"/>
      <c r="Q12" s="1"/>
    </row>
    <row r="13" spans="1:17" s="4" customFormat="1" ht="15">
      <c r="A13" s="1"/>
      <c r="B13" s="14" t="s">
        <v>15</v>
      </c>
      <c r="C13" s="20">
        <v>0.04</v>
      </c>
      <c r="D13" s="21"/>
      <c r="E13" s="14" t="s">
        <v>15</v>
      </c>
      <c r="F13" s="24">
        <v>1</v>
      </c>
      <c r="G13" s="14"/>
      <c r="H13" s="18">
        <f>IF(F13=1,MAX(H12,M13),H12)</f>
        <v>109.1072</v>
      </c>
      <c r="I13" s="18">
        <f t="shared" si="1"/>
        <v>2.276800000000003</v>
      </c>
      <c r="J13" s="18">
        <f>IF(F13=1,I13,0)</f>
        <v>2.276800000000003</v>
      </c>
      <c r="K13" s="18">
        <f t="shared" si="2"/>
        <v>0</v>
      </c>
      <c r="L13" s="18">
        <f t="shared" si="3"/>
        <v>111.38400000000001</v>
      </c>
      <c r="M13" s="18">
        <f t="shared" si="4"/>
        <v>109.1072</v>
      </c>
      <c r="N13" s="23">
        <f t="shared" si="5"/>
        <v>0.018741363211951523</v>
      </c>
      <c r="O13" s="14"/>
      <c r="Q13" s="1"/>
    </row>
    <row r="14" spans="1:17" s="4" customFormat="1" ht="15">
      <c r="A14" s="1"/>
      <c r="B14" s="14" t="s">
        <v>16</v>
      </c>
      <c r="C14" s="20">
        <v>-0.04</v>
      </c>
      <c r="D14" s="21"/>
      <c r="E14" s="14" t="s">
        <v>16</v>
      </c>
      <c r="F14" s="4">
        <v>0</v>
      </c>
      <c r="G14" s="14"/>
      <c r="H14" s="18">
        <f t="shared" si="0"/>
        <v>109.1072</v>
      </c>
      <c r="I14" s="18">
        <f t="shared" si="1"/>
        <v>0</v>
      </c>
      <c r="J14" s="18">
        <f aca="true" t="shared" si="6" ref="J14:J20">IF(F14=1,I14,0)</f>
        <v>0</v>
      </c>
      <c r="K14" s="18">
        <f t="shared" si="2"/>
        <v>0</v>
      </c>
      <c r="L14" s="18">
        <f t="shared" si="3"/>
        <v>104.742912</v>
      </c>
      <c r="M14" s="18">
        <f t="shared" si="4"/>
        <v>104.742912</v>
      </c>
      <c r="N14" s="23">
        <f t="shared" si="5"/>
        <v>-0.040000000000000036</v>
      </c>
      <c r="O14" s="14"/>
      <c r="Q14" s="1"/>
    </row>
    <row r="15" spans="1:17" s="4" customFormat="1" ht="15">
      <c r="A15" s="1"/>
      <c r="B15" s="14" t="s">
        <v>17</v>
      </c>
      <c r="C15" s="20">
        <v>-0.01</v>
      </c>
      <c r="D15" s="21"/>
      <c r="E15" s="14" t="s">
        <v>17</v>
      </c>
      <c r="F15" s="22">
        <v>0</v>
      </c>
      <c r="G15" s="14"/>
      <c r="H15" s="18">
        <f t="shared" si="0"/>
        <v>109.1072</v>
      </c>
      <c r="I15" s="18">
        <f t="shared" si="1"/>
        <v>0</v>
      </c>
      <c r="J15" s="18">
        <f t="shared" si="6"/>
        <v>0</v>
      </c>
      <c r="K15" s="18">
        <f t="shared" si="2"/>
        <v>0</v>
      </c>
      <c r="L15" s="18">
        <f t="shared" si="3"/>
        <v>103.69548288</v>
      </c>
      <c r="M15" s="18">
        <f t="shared" si="4"/>
        <v>103.69548288</v>
      </c>
      <c r="N15" s="23">
        <f t="shared" si="5"/>
        <v>-0.010000000000000009</v>
      </c>
      <c r="O15" s="14"/>
      <c r="Q15" s="1"/>
    </row>
    <row r="16" spans="1:17" s="4" customFormat="1" ht="15">
      <c r="A16" s="1"/>
      <c r="B16" s="14" t="s">
        <v>18</v>
      </c>
      <c r="C16" s="20">
        <v>0.02</v>
      </c>
      <c r="D16" s="21"/>
      <c r="E16" s="14" t="s">
        <v>18</v>
      </c>
      <c r="F16" s="24">
        <v>1</v>
      </c>
      <c r="G16" s="14"/>
      <c r="H16" s="18">
        <f t="shared" si="0"/>
        <v>109.1072</v>
      </c>
      <c r="I16" s="18">
        <f t="shared" si="1"/>
        <v>0</v>
      </c>
      <c r="J16" s="18">
        <f t="shared" si="6"/>
        <v>0</v>
      </c>
      <c r="K16" s="18">
        <f t="shared" si="2"/>
        <v>0</v>
      </c>
      <c r="L16" s="18">
        <f t="shared" si="3"/>
        <v>105.7693925376</v>
      </c>
      <c r="M16" s="18">
        <f t="shared" si="4"/>
        <v>105.7693925376</v>
      </c>
      <c r="N16" s="23">
        <f t="shared" si="5"/>
        <v>0.020000000000000018</v>
      </c>
      <c r="O16" s="14"/>
      <c r="Q16" s="1"/>
    </row>
    <row r="17" spans="1:17" s="4" customFormat="1" ht="15">
      <c r="A17" s="1"/>
      <c r="B17" s="14" t="s">
        <v>19</v>
      </c>
      <c r="C17" s="20">
        <v>-0.03</v>
      </c>
      <c r="D17" s="21"/>
      <c r="E17" s="14" t="s">
        <v>19</v>
      </c>
      <c r="F17" s="22">
        <v>0</v>
      </c>
      <c r="G17" s="14"/>
      <c r="H17" s="18">
        <f t="shared" si="0"/>
        <v>109.1072</v>
      </c>
      <c r="I17" s="18">
        <f t="shared" si="1"/>
        <v>0</v>
      </c>
      <c r="J17" s="18">
        <f t="shared" si="6"/>
        <v>0</v>
      </c>
      <c r="K17" s="18">
        <f t="shared" si="2"/>
        <v>0</v>
      </c>
      <c r="L17" s="18">
        <f t="shared" si="3"/>
        <v>102.596310761472</v>
      </c>
      <c r="M17" s="18">
        <f t="shared" si="4"/>
        <v>102.596310761472</v>
      </c>
      <c r="N17" s="23">
        <f t="shared" si="5"/>
        <v>-0.030000000000000027</v>
      </c>
      <c r="O17" s="14"/>
      <c r="Q17" s="1"/>
    </row>
    <row r="18" spans="1:17" s="4" customFormat="1" ht="15">
      <c r="A18" s="1"/>
      <c r="B18" s="14" t="s">
        <v>20</v>
      </c>
      <c r="C18" s="20">
        <v>-0.02</v>
      </c>
      <c r="D18" s="21"/>
      <c r="E18" s="14" t="s">
        <v>20</v>
      </c>
      <c r="F18" s="4">
        <v>0</v>
      </c>
      <c r="G18" s="14"/>
      <c r="H18" s="18">
        <f t="shared" si="0"/>
        <v>109.1072</v>
      </c>
      <c r="I18" s="18">
        <f t="shared" si="1"/>
        <v>0</v>
      </c>
      <c r="J18" s="18">
        <f t="shared" si="6"/>
        <v>0</v>
      </c>
      <c r="K18" s="18">
        <f t="shared" si="2"/>
        <v>0</v>
      </c>
      <c r="L18" s="18">
        <f t="shared" si="3"/>
        <v>100.54438454624255</v>
      </c>
      <c r="M18" s="18">
        <f t="shared" si="4"/>
        <v>100.54438454624255</v>
      </c>
      <c r="N18" s="23">
        <f t="shared" si="5"/>
        <v>-0.020000000000000018</v>
      </c>
      <c r="O18" s="14"/>
      <c r="Q18" s="1"/>
    </row>
    <row r="19" spans="1:17" s="4" customFormat="1" ht="15">
      <c r="A19" s="1"/>
      <c r="B19" s="14" t="s">
        <v>21</v>
      </c>
      <c r="C19" s="20">
        <v>0.01</v>
      </c>
      <c r="D19" s="21"/>
      <c r="E19" s="14" t="s">
        <v>21</v>
      </c>
      <c r="F19" s="24">
        <v>1</v>
      </c>
      <c r="G19" s="14"/>
      <c r="H19" s="18">
        <f t="shared" si="0"/>
        <v>109.1072</v>
      </c>
      <c r="I19" s="18">
        <f t="shared" si="1"/>
        <v>0</v>
      </c>
      <c r="J19" s="18">
        <f t="shared" si="6"/>
        <v>0</v>
      </c>
      <c r="K19" s="18">
        <f t="shared" si="2"/>
        <v>0</v>
      </c>
      <c r="L19" s="18">
        <f t="shared" si="3"/>
        <v>101.54982839170498</v>
      </c>
      <c r="M19" s="18">
        <f t="shared" si="4"/>
        <v>101.54982839170498</v>
      </c>
      <c r="N19" s="23">
        <f t="shared" si="5"/>
        <v>0.010000000000000009</v>
      </c>
      <c r="O19" s="14"/>
      <c r="Q19" s="1"/>
    </row>
    <row r="20" spans="2:15" ht="15">
      <c r="B20" s="14" t="s">
        <v>22</v>
      </c>
      <c r="C20" s="20">
        <v>0.04</v>
      </c>
      <c r="D20" s="21"/>
      <c r="E20" s="14" t="s">
        <v>22</v>
      </c>
      <c r="F20" s="4">
        <v>0</v>
      </c>
      <c r="G20" s="14"/>
      <c r="H20" s="18">
        <f t="shared" si="0"/>
        <v>109.1072</v>
      </c>
      <c r="I20" s="18">
        <f t="shared" si="1"/>
        <v>0</v>
      </c>
      <c r="J20" s="18">
        <f t="shared" si="6"/>
        <v>0</v>
      </c>
      <c r="K20" s="18">
        <f t="shared" si="2"/>
        <v>0</v>
      </c>
      <c r="L20" s="18">
        <f t="shared" si="3"/>
        <v>105.61182152737318</v>
      </c>
      <c r="M20" s="18">
        <f t="shared" si="4"/>
        <v>105.61182152737318</v>
      </c>
      <c r="N20" s="23">
        <f t="shared" si="5"/>
        <v>0.040000000000000036</v>
      </c>
      <c r="O20" s="14"/>
    </row>
    <row r="21" spans="2:15" ht="15">
      <c r="B21" s="14" t="s">
        <v>23</v>
      </c>
      <c r="C21" s="20">
        <v>0.06</v>
      </c>
      <c r="D21" s="21"/>
      <c r="E21" s="14" t="s">
        <v>23</v>
      </c>
      <c r="F21" s="22">
        <v>0</v>
      </c>
      <c r="G21" s="14"/>
      <c r="H21" s="18">
        <f t="shared" si="0"/>
        <v>109.1072</v>
      </c>
      <c r="I21" s="18">
        <f t="shared" si="1"/>
        <v>0.5682661638031136</v>
      </c>
      <c r="J21" s="18">
        <f>IF(F21=1,I21,0)</f>
        <v>0</v>
      </c>
      <c r="K21" s="18">
        <f t="shared" si="2"/>
        <v>0</v>
      </c>
      <c r="L21" s="18">
        <f t="shared" si="3"/>
        <v>111.94853081901557</v>
      </c>
      <c r="M21" s="18">
        <f t="shared" si="4"/>
        <v>111.94853081901557</v>
      </c>
      <c r="N21" s="23">
        <f t="shared" si="5"/>
        <v>0.06000000000000005</v>
      </c>
      <c r="O21" s="14"/>
    </row>
    <row r="22" spans="2:15" ht="15">
      <c r="B22" s="14" t="s">
        <v>24</v>
      </c>
      <c r="C22" s="6">
        <v>-0.01</v>
      </c>
      <c r="D22" s="26"/>
      <c r="E22" s="14" t="s">
        <v>24</v>
      </c>
      <c r="F22" s="24">
        <v>1</v>
      </c>
      <c r="G22" s="27"/>
      <c r="H22" s="25">
        <f>IF(F22=1,MAX(H21,M22),H21)</f>
        <v>110.48467640866033</v>
      </c>
      <c r="I22" s="25">
        <f t="shared" si="1"/>
        <v>0.34436910216508354</v>
      </c>
      <c r="J22" s="25">
        <f>IF(F22=1,I22,0)</f>
        <v>0.34436910216508354</v>
      </c>
      <c r="K22" s="25">
        <f t="shared" si="2"/>
        <v>0</v>
      </c>
      <c r="L22" s="25">
        <f t="shared" si="3"/>
        <v>110.82904551082542</v>
      </c>
      <c r="M22" s="25">
        <f t="shared" si="4"/>
        <v>110.48467640866033</v>
      </c>
      <c r="N22" s="28">
        <f t="shared" si="5"/>
        <v>-0.01307613775407035</v>
      </c>
      <c r="O22" s="14"/>
    </row>
    <row r="23" spans="10:12" ht="15">
      <c r="J23" s="18"/>
      <c r="K23" s="18"/>
      <c r="L23" s="18"/>
    </row>
    <row r="24" spans="9:11" ht="15">
      <c r="I24" s="29" t="s">
        <v>25</v>
      </c>
      <c r="J24" s="30">
        <f>SUM(J11:J22)</f>
        <v>2.6211691021650863</v>
      </c>
      <c r="K24" s="31"/>
    </row>
    <row r="25" spans="9:11" ht="15">
      <c r="I25" s="9" t="s">
        <v>26</v>
      </c>
      <c r="J25" s="32">
        <f>SUM(K11:K22)</f>
        <v>0</v>
      </c>
      <c r="K25" s="31"/>
    </row>
    <row r="26" spans="10:11" ht="15">
      <c r="J26" s="31"/>
      <c r="K26" s="31"/>
    </row>
    <row r="27" spans="3:11" ht="15">
      <c r="C27" s="5"/>
      <c r="D27" s="33"/>
      <c r="I27" s="7" t="s">
        <v>27</v>
      </c>
      <c r="J27" s="34">
        <f>SUM(J24:J25)/L10</f>
        <v>0.026211691021650864</v>
      </c>
      <c r="K27" s="31"/>
    </row>
    <row r="31" spans="3:9" ht="15">
      <c r="C31" s="1"/>
      <c r="D31" s="1"/>
      <c r="E31" s="1"/>
      <c r="F31" s="1"/>
      <c r="I31" s="1"/>
    </row>
    <row r="32" spans="3:9" ht="15">
      <c r="C32" s="1"/>
      <c r="D32" s="1"/>
      <c r="E32" s="1"/>
      <c r="F32" s="1"/>
      <c r="I32" s="1"/>
    </row>
    <row r="33" spans="3:9" ht="15">
      <c r="C33" s="1"/>
      <c r="D33" s="1"/>
      <c r="E33" s="1"/>
      <c r="F33" s="1"/>
      <c r="I33" s="1"/>
    </row>
    <row r="34" spans="3:9" ht="15">
      <c r="C34" s="1"/>
      <c r="D34" s="1"/>
      <c r="E34" s="1"/>
      <c r="F34" s="1"/>
      <c r="I34" s="1"/>
    </row>
    <row r="35" spans="3:9" ht="15">
      <c r="C35" s="1"/>
      <c r="D35" s="1"/>
      <c r="E35" s="1"/>
      <c r="F35" s="1"/>
      <c r="I35" s="1"/>
    </row>
    <row r="36" spans="3:9" ht="15">
      <c r="C36" s="1"/>
      <c r="D36" s="1"/>
      <c r="E36" s="1"/>
      <c r="F36" s="1"/>
      <c r="I36" s="1"/>
    </row>
    <row r="37" spans="3:9" ht="15">
      <c r="C37" s="1"/>
      <c r="D37" s="1"/>
      <c r="E37" s="1"/>
      <c r="F37" s="1"/>
      <c r="I37" s="1"/>
    </row>
    <row r="38" spans="3:9" ht="15">
      <c r="C38" s="1"/>
      <c r="D38" s="1"/>
      <c r="E38" s="1"/>
      <c r="F38" s="1"/>
      <c r="I38" s="1"/>
    </row>
    <row r="39" spans="3:9" ht="15">
      <c r="C39" s="1"/>
      <c r="D39" s="1"/>
      <c r="E39" s="1"/>
      <c r="F39" s="1"/>
      <c r="I39" s="1"/>
    </row>
    <row r="40" spans="3:9" ht="15">
      <c r="C40" s="1"/>
      <c r="D40" s="1"/>
      <c r="E40" s="1"/>
      <c r="F40" s="1"/>
      <c r="I40" s="1"/>
    </row>
    <row r="41" spans="3:9" ht="15">
      <c r="C41" s="1"/>
      <c r="D41" s="1"/>
      <c r="E41" s="1"/>
      <c r="F41" s="1"/>
      <c r="I41" s="1"/>
    </row>
    <row r="42" spans="3:9" ht="15">
      <c r="C42" s="1"/>
      <c r="D42" s="1"/>
      <c r="E42" s="1"/>
      <c r="F42" s="1"/>
      <c r="I42" s="1"/>
    </row>
    <row r="43" spans="3:9" ht="15">
      <c r="C43" s="1"/>
      <c r="D43" s="1"/>
      <c r="E43" s="1"/>
      <c r="F43" s="1"/>
      <c r="I43" s="1"/>
    </row>
    <row r="44" spans="3:9" ht="15">
      <c r="C44" s="1"/>
      <c r="D44" s="1"/>
      <c r="E44" s="1"/>
      <c r="F44" s="1"/>
      <c r="I44" s="1"/>
    </row>
  </sheetData>
  <sheetProtection/>
  <mergeCells count="1">
    <mergeCell ref="H8:N8"/>
  </mergeCells>
  <hyperlinks>
    <hyperlink ref="C4" r:id="rId1" display="http://breakingdownfinance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2015-03-07T11:41:29Z</dcterms:created>
  <dcterms:modified xsi:type="dcterms:W3CDTF">2015-03-07T11:45:17Z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