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690" windowHeight="10155" activeTab="1"/>
  </bookViews>
  <sheets>
    <sheet name="Value Averaging" sheetId="1" r:id="rId1"/>
    <sheet name="How many stocks to buy under VA" sheetId="3" r:id="rId2"/>
  </sheets>
  <calcPr calcId="144525"/>
</workbook>
</file>

<file path=xl/calcChain.xml><?xml version="1.0" encoding="utf-8"?>
<calcChain xmlns="http://schemas.openxmlformats.org/spreadsheetml/2006/main">
  <c r="E244" i="1" l="1"/>
  <c r="G244" i="1"/>
  <c r="H244" i="1" s="1"/>
  <c r="E245" i="1"/>
  <c r="G245" i="1"/>
  <c r="H245" i="1"/>
  <c r="E246" i="1"/>
  <c r="G246" i="1"/>
  <c r="H246" i="1"/>
  <c r="E247" i="1"/>
  <c r="G247" i="1"/>
  <c r="H247" i="1"/>
  <c r="E228" i="1"/>
  <c r="G228" i="1"/>
  <c r="H228" i="1"/>
  <c r="E229" i="1"/>
  <c r="G229" i="1"/>
  <c r="H229" i="1" s="1"/>
  <c r="E230" i="1"/>
  <c r="G230" i="1"/>
  <c r="H230" i="1"/>
  <c r="E231" i="1"/>
  <c r="G231" i="1"/>
  <c r="H231" i="1" s="1"/>
  <c r="E232" i="1"/>
  <c r="G232" i="1"/>
  <c r="H232" i="1"/>
  <c r="E233" i="1"/>
  <c r="G233" i="1"/>
  <c r="H233" i="1" s="1"/>
  <c r="E234" i="1"/>
  <c r="G234" i="1"/>
  <c r="H234" i="1"/>
  <c r="E235" i="1"/>
  <c r="G235" i="1"/>
  <c r="H235" i="1" s="1"/>
  <c r="E236" i="1"/>
  <c r="G236" i="1"/>
  <c r="H236" i="1"/>
  <c r="E237" i="1"/>
  <c r="G237" i="1"/>
  <c r="H237" i="1" s="1"/>
  <c r="E238" i="1"/>
  <c r="G238" i="1"/>
  <c r="H238" i="1"/>
  <c r="E239" i="1"/>
  <c r="G239" i="1"/>
  <c r="H239" i="1"/>
  <c r="E240" i="1"/>
  <c r="G240" i="1"/>
  <c r="H240" i="1"/>
  <c r="E241" i="1"/>
  <c r="G241" i="1"/>
  <c r="H241" i="1" s="1"/>
  <c r="E242" i="1"/>
  <c r="G242" i="1"/>
  <c r="H242" i="1"/>
  <c r="E243" i="1"/>
  <c r="G243" i="1"/>
  <c r="H243" i="1"/>
  <c r="E212" i="1"/>
  <c r="G212" i="1"/>
  <c r="H212" i="1"/>
  <c r="E213" i="1"/>
  <c r="G213" i="1"/>
  <c r="H213" i="1" s="1"/>
  <c r="E214" i="1"/>
  <c r="G214" i="1"/>
  <c r="H214" i="1"/>
  <c r="E215" i="1"/>
  <c r="G215" i="1"/>
  <c r="H215" i="1" s="1"/>
  <c r="E216" i="1"/>
  <c r="G216" i="1"/>
  <c r="H216" i="1"/>
  <c r="E217" i="1"/>
  <c r="G217" i="1"/>
  <c r="H217" i="1" s="1"/>
  <c r="E218" i="1"/>
  <c r="G218" i="1"/>
  <c r="H218" i="1"/>
  <c r="E219" i="1"/>
  <c r="G219" i="1"/>
  <c r="H219" i="1" s="1"/>
  <c r="E220" i="1"/>
  <c r="G220" i="1"/>
  <c r="H220" i="1"/>
  <c r="E221" i="1"/>
  <c r="G221" i="1"/>
  <c r="H221" i="1" s="1"/>
  <c r="E222" i="1"/>
  <c r="G222" i="1"/>
  <c r="H222" i="1"/>
  <c r="E223" i="1"/>
  <c r="G223" i="1"/>
  <c r="H223" i="1" s="1"/>
  <c r="E224" i="1"/>
  <c r="G224" i="1"/>
  <c r="H224" i="1"/>
  <c r="E225" i="1"/>
  <c r="G225" i="1"/>
  <c r="H225" i="1" s="1"/>
  <c r="E226" i="1"/>
  <c r="G226" i="1"/>
  <c r="H226" i="1"/>
  <c r="E227" i="1"/>
  <c r="G227" i="1"/>
  <c r="H227" i="1" s="1"/>
  <c r="C29" i="3" l="1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28" i="3"/>
  <c r="N28" i="3" s="1"/>
  <c r="N29" i="3" l="1"/>
  <c r="D28" i="3"/>
  <c r="N30" i="3" l="1"/>
  <c r="D29" i="3"/>
  <c r="C30" i="3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F28" i="3"/>
  <c r="G28" i="3" s="1"/>
  <c r="H28" i="3" s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8" i="1"/>
  <c r="C19" i="1"/>
  <c r="C16" i="1"/>
  <c r="C17" i="1"/>
  <c r="J28" i="3" l="1"/>
  <c r="N31" i="3"/>
  <c r="D30" i="3"/>
  <c r="C18" i="1"/>
  <c r="C21" i="1" s="1"/>
  <c r="N32" i="3" l="1"/>
  <c r="D31" i="3"/>
  <c r="I28" i="3"/>
  <c r="C22" i="1"/>
  <c r="C24" i="1"/>
  <c r="G9" i="1" l="1"/>
  <c r="G13" i="1"/>
  <c r="G17" i="1"/>
  <c r="G21" i="1"/>
  <c r="G25" i="1"/>
  <c r="G29" i="1"/>
  <c r="G33" i="1"/>
  <c r="G37" i="1"/>
  <c r="G41" i="1"/>
  <c r="G45" i="1"/>
  <c r="G49" i="1"/>
  <c r="G53" i="1"/>
  <c r="G57" i="1"/>
  <c r="G61" i="1"/>
  <c r="G65" i="1"/>
  <c r="G69" i="1"/>
  <c r="G73" i="1"/>
  <c r="G77" i="1"/>
  <c r="G81" i="1"/>
  <c r="G85" i="1"/>
  <c r="G89" i="1"/>
  <c r="G93" i="1"/>
  <c r="G97" i="1"/>
  <c r="G10" i="1"/>
  <c r="G14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118" i="1"/>
  <c r="G122" i="1"/>
  <c r="G126" i="1"/>
  <c r="G130" i="1"/>
  <c r="G134" i="1"/>
  <c r="G138" i="1"/>
  <c r="G142" i="1"/>
  <c r="G11" i="1"/>
  <c r="G15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12" i="1"/>
  <c r="G28" i="1"/>
  <c r="G44" i="1"/>
  <c r="G60" i="1"/>
  <c r="G76" i="1"/>
  <c r="G88" i="1"/>
  <c r="G96" i="1"/>
  <c r="G103" i="1"/>
  <c r="G108" i="1"/>
  <c r="H108" i="1" s="1"/>
  <c r="G113" i="1"/>
  <c r="G119" i="1"/>
  <c r="G124" i="1"/>
  <c r="G129" i="1"/>
  <c r="G135" i="1"/>
  <c r="G140" i="1"/>
  <c r="G145" i="1"/>
  <c r="G149" i="1"/>
  <c r="G153" i="1"/>
  <c r="G157" i="1"/>
  <c r="G161" i="1"/>
  <c r="G165" i="1"/>
  <c r="G169" i="1"/>
  <c r="G173" i="1"/>
  <c r="G177" i="1"/>
  <c r="G181" i="1"/>
  <c r="G185" i="1"/>
  <c r="G189" i="1"/>
  <c r="G193" i="1"/>
  <c r="G197" i="1"/>
  <c r="G201" i="1"/>
  <c r="G205" i="1"/>
  <c r="G209" i="1"/>
  <c r="G8" i="1"/>
  <c r="G192" i="1"/>
  <c r="G16" i="1"/>
  <c r="H16" i="1" s="1"/>
  <c r="G32" i="1"/>
  <c r="G48" i="1"/>
  <c r="H48" i="1" s="1"/>
  <c r="G64" i="1"/>
  <c r="G80" i="1"/>
  <c r="H80" i="1" s="1"/>
  <c r="G91" i="1"/>
  <c r="G99" i="1"/>
  <c r="G104" i="1"/>
  <c r="G109" i="1"/>
  <c r="G115" i="1"/>
  <c r="G120" i="1"/>
  <c r="H120" i="1" s="1"/>
  <c r="G125" i="1"/>
  <c r="G131" i="1"/>
  <c r="G136" i="1"/>
  <c r="G141" i="1"/>
  <c r="G146" i="1"/>
  <c r="G150" i="1"/>
  <c r="G154" i="1"/>
  <c r="G158" i="1"/>
  <c r="G162" i="1"/>
  <c r="G166" i="1"/>
  <c r="G170" i="1"/>
  <c r="G174" i="1"/>
  <c r="G178" i="1"/>
  <c r="G182" i="1"/>
  <c r="G186" i="1"/>
  <c r="G190" i="1"/>
  <c r="G194" i="1"/>
  <c r="G198" i="1"/>
  <c r="G202" i="1"/>
  <c r="G206" i="1"/>
  <c r="G210" i="1"/>
  <c r="G188" i="1"/>
  <c r="H188" i="1" s="1"/>
  <c r="G20" i="1"/>
  <c r="G36" i="1"/>
  <c r="G52" i="1"/>
  <c r="G68" i="1"/>
  <c r="G84" i="1"/>
  <c r="G92" i="1"/>
  <c r="H92" i="1" s="1"/>
  <c r="G100" i="1"/>
  <c r="G105" i="1"/>
  <c r="H105" i="1" s="1"/>
  <c r="G111" i="1"/>
  <c r="G116" i="1"/>
  <c r="G121" i="1"/>
  <c r="G127" i="1"/>
  <c r="G132" i="1"/>
  <c r="G137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G191" i="1"/>
  <c r="G195" i="1"/>
  <c r="G199" i="1"/>
  <c r="G203" i="1"/>
  <c r="G207" i="1"/>
  <c r="G211" i="1"/>
  <c r="G200" i="1"/>
  <c r="G24" i="1"/>
  <c r="H24" i="1" s="1"/>
  <c r="G40" i="1"/>
  <c r="G56" i="1"/>
  <c r="H56" i="1" s="1"/>
  <c r="G72" i="1"/>
  <c r="G87" i="1"/>
  <c r="G95" i="1"/>
  <c r="G101" i="1"/>
  <c r="G107" i="1"/>
  <c r="G112" i="1"/>
  <c r="H112" i="1" s="1"/>
  <c r="G117" i="1"/>
  <c r="G123" i="1"/>
  <c r="G128" i="1"/>
  <c r="G133" i="1"/>
  <c r="H133" i="1" s="1"/>
  <c r="G139" i="1"/>
  <c r="G144" i="1"/>
  <c r="H144" i="1" s="1"/>
  <c r="G148" i="1"/>
  <c r="G152" i="1"/>
  <c r="H152" i="1" s="1"/>
  <c r="G156" i="1"/>
  <c r="G160" i="1"/>
  <c r="H160" i="1" s="1"/>
  <c r="G164" i="1"/>
  <c r="G168" i="1"/>
  <c r="H168" i="1" s="1"/>
  <c r="G172" i="1"/>
  <c r="G176" i="1"/>
  <c r="H176" i="1" s="1"/>
  <c r="G180" i="1"/>
  <c r="G184" i="1"/>
  <c r="H184" i="1" s="1"/>
  <c r="G196" i="1"/>
  <c r="G204" i="1"/>
  <c r="H204" i="1" s="1"/>
  <c r="G208" i="1"/>
  <c r="H12" i="1"/>
  <c r="H20" i="1"/>
  <c r="H28" i="1"/>
  <c r="H32" i="1"/>
  <c r="H36" i="1"/>
  <c r="H40" i="1"/>
  <c r="H44" i="1"/>
  <c r="H52" i="1"/>
  <c r="H60" i="1"/>
  <c r="H64" i="1"/>
  <c r="H68" i="1"/>
  <c r="H72" i="1"/>
  <c r="H76" i="1"/>
  <c r="H84" i="1"/>
  <c r="H88" i="1"/>
  <c r="H96" i="1"/>
  <c r="H100" i="1"/>
  <c r="H104" i="1"/>
  <c r="H116" i="1"/>
  <c r="H124" i="1"/>
  <c r="H128" i="1"/>
  <c r="H132" i="1"/>
  <c r="H136" i="1"/>
  <c r="H140" i="1"/>
  <c r="H148" i="1"/>
  <c r="H156" i="1"/>
  <c r="H164" i="1"/>
  <c r="H172" i="1"/>
  <c r="H180" i="1"/>
  <c r="H192" i="1"/>
  <c r="H196" i="1"/>
  <c r="H200" i="1"/>
  <c r="H208" i="1"/>
  <c r="H9" i="1"/>
  <c r="H13" i="1"/>
  <c r="H17" i="1"/>
  <c r="H21" i="1"/>
  <c r="H25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81" i="1"/>
  <c r="H85" i="1"/>
  <c r="H89" i="1"/>
  <c r="H93" i="1"/>
  <c r="H97" i="1"/>
  <c r="H101" i="1"/>
  <c r="H109" i="1"/>
  <c r="H113" i="1"/>
  <c r="H117" i="1"/>
  <c r="H121" i="1"/>
  <c r="H125" i="1"/>
  <c r="H129" i="1"/>
  <c r="H137" i="1"/>
  <c r="H141" i="1"/>
  <c r="H145" i="1"/>
  <c r="H149" i="1"/>
  <c r="H153" i="1"/>
  <c r="H157" i="1"/>
  <c r="H161" i="1"/>
  <c r="H165" i="1"/>
  <c r="H169" i="1"/>
  <c r="H173" i="1"/>
  <c r="H177" i="1"/>
  <c r="H181" i="1"/>
  <c r="H185" i="1"/>
  <c r="H189" i="1"/>
  <c r="H193" i="1"/>
  <c r="H197" i="1"/>
  <c r="H201" i="1"/>
  <c r="H205" i="1"/>
  <c r="H209" i="1"/>
  <c r="H10" i="1"/>
  <c r="H14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174" i="1"/>
  <c r="H178" i="1"/>
  <c r="H182" i="1"/>
  <c r="H186" i="1"/>
  <c r="H190" i="1"/>
  <c r="H194" i="1"/>
  <c r="H198" i="1"/>
  <c r="H202" i="1"/>
  <c r="H206" i="1"/>
  <c r="H210" i="1"/>
  <c r="H23" i="1"/>
  <c r="H39" i="1"/>
  <c r="H55" i="1"/>
  <c r="H71" i="1"/>
  <c r="H87" i="1"/>
  <c r="H103" i="1"/>
  <c r="H119" i="1"/>
  <c r="H135" i="1"/>
  <c r="H151" i="1"/>
  <c r="H167" i="1"/>
  <c r="H183" i="1"/>
  <c r="H199" i="1"/>
  <c r="H11" i="1"/>
  <c r="H27" i="1"/>
  <c r="H43" i="1"/>
  <c r="H59" i="1"/>
  <c r="H75" i="1"/>
  <c r="H91" i="1"/>
  <c r="H107" i="1"/>
  <c r="H123" i="1"/>
  <c r="H139" i="1"/>
  <c r="H155" i="1"/>
  <c r="H171" i="1"/>
  <c r="H187" i="1"/>
  <c r="H203" i="1"/>
  <c r="H15" i="1"/>
  <c r="H31" i="1"/>
  <c r="H47" i="1"/>
  <c r="H63" i="1"/>
  <c r="H79" i="1"/>
  <c r="H95" i="1"/>
  <c r="H111" i="1"/>
  <c r="H127" i="1"/>
  <c r="H143" i="1"/>
  <c r="H159" i="1"/>
  <c r="H175" i="1"/>
  <c r="H191" i="1"/>
  <c r="H207" i="1"/>
  <c r="H19" i="1"/>
  <c r="H35" i="1"/>
  <c r="H51" i="1"/>
  <c r="H67" i="1"/>
  <c r="H83" i="1"/>
  <c r="H99" i="1"/>
  <c r="H115" i="1"/>
  <c r="H131" i="1"/>
  <c r="H147" i="1"/>
  <c r="H163" i="1"/>
  <c r="H179" i="1"/>
  <c r="H195" i="1"/>
  <c r="H211" i="1"/>
  <c r="H8" i="1"/>
  <c r="E29" i="3"/>
  <c r="F29" i="3" s="1"/>
  <c r="K28" i="3"/>
  <c r="N33" i="3"/>
  <c r="D32" i="3"/>
  <c r="G29" i="3" l="1"/>
  <c r="J29" i="3" s="1"/>
  <c r="N34" i="3"/>
  <c r="D33" i="3"/>
  <c r="K29" i="3" l="1"/>
  <c r="H29" i="3"/>
  <c r="I29" i="3" s="1"/>
  <c r="E30" i="3" s="1"/>
  <c r="F30" i="3" s="1"/>
  <c r="G30" i="3" s="1"/>
  <c r="H30" i="3" s="1"/>
  <c r="I30" i="3" s="1"/>
  <c r="N35" i="3"/>
  <c r="D34" i="3"/>
  <c r="E31" i="3" l="1"/>
  <c r="F31" i="3" s="1"/>
  <c r="G31" i="3" s="1"/>
  <c r="H31" i="3" s="1"/>
  <c r="I31" i="3" s="1"/>
  <c r="J30" i="3"/>
  <c r="N36" i="3"/>
  <c r="D35" i="3"/>
  <c r="E32" i="3" l="1"/>
  <c r="F32" i="3" s="1"/>
  <c r="G32" i="3" s="1"/>
  <c r="H32" i="3" s="1"/>
  <c r="I32" i="3" s="1"/>
  <c r="K30" i="3"/>
  <c r="J31" i="3"/>
  <c r="N37" i="3"/>
  <c r="D36" i="3"/>
  <c r="K31" i="3" l="1"/>
  <c r="N38" i="3"/>
  <c r="D37" i="3"/>
  <c r="E33" i="3"/>
  <c r="J32" i="3"/>
  <c r="F33" i="3" l="1"/>
  <c r="G33" i="3" s="1"/>
  <c r="H33" i="3" s="1"/>
  <c r="I33" i="3" s="1"/>
  <c r="N39" i="3"/>
  <c r="D38" i="3"/>
  <c r="K32" i="3"/>
  <c r="N40" i="3" l="1"/>
  <c r="D39" i="3"/>
  <c r="E34" i="3"/>
  <c r="J33" i="3"/>
  <c r="F34" i="3" l="1"/>
  <c r="G34" i="3" s="1"/>
  <c r="H34" i="3" s="1"/>
  <c r="I34" i="3" s="1"/>
  <c r="N41" i="3"/>
  <c r="D40" i="3"/>
  <c r="K33" i="3"/>
  <c r="N42" i="3" l="1"/>
  <c r="D41" i="3"/>
  <c r="E35" i="3"/>
  <c r="J34" i="3"/>
  <c r="F35" i="3" l="1"/>
  <c r="G35" i="3" s="1"/>
  <c r="H35" i="3" s="1"/>
  <c r="I35" i="3" s="1"/>
  <c r="N43" i="3"/>
  <c r="D42" i="3"/>
  <c r="K34" i="3"/>
  <c r="N44" i="3" l="1"/>
  <c r="D43" i="3"/>
  <c r="E36" i="3"/>
  <c r="J35" i="3"/>
  <c r="F36" i="3" l="1"/>
  <c r="G36" i="3" s="1"/>
  <c r="H36" i="3" s="1"/>
  <c r="I36" i="3" s="1"/>
  <c r="N45" i="3"/>
  <c r="D44" i="3"/>
  <c r="K35" i="3"/>
  <c r="N46" i="3" l="1"/>
  <c r="D45" i="3"/>
  <c r="E37" i="3"/>
  <c r="J36" i="3"/>
  <c r="F37" i="3" l="1"/>
  <c r="G37" i="3" s="1"/>
  <c r="H37" i="3" s="1"/>
  <c r="I37" i="3" s="1"/>
  <c r="N47" i="3"/>
  <c r="D46" i="3"/>
  <c r="K36" i="3"/>
  <c r="N48" i="3" l="1"/>
  <c r="D47" i="3"/>
  <c r="E38" i="3"/>
  <c r="J37" i="3"/>
  <c r="F38" i="3" l="1"/>
  <c r="G38" i="3" s="1"/>
  <c r="H38" i="3" s="1"/>
  <c r="I38" i="3" s="1"/>
  <c r="N49" i="3"/>
  <c r="D48" i="3"/>
  <c r="K37" i="3"/>
  <c r="N50" i="3" l="1"/>
  <c r="D49" i="3"/>
  <c r="E39" i="3"/>
  <c r="J38" i="3"/>
  <c r="F39" i="3" l="1"/>
  <c r="G39" i="3" s="1"/>
  <c r="H39" i="3" s="1"/>
  <c r="I39" i="3" s="1"/>
  <c r="N51" i="3"/>
  <c r="D50" i="3"/>
  <c r="K38" i="3"/>
  <c r="N52" i="3" l="1"/>
  <c r="D51" i="3"/>
  <c r="E40" i="3"/>
  <c r="J39" i="3"/>
  <c r="F40" i="3" l="1"/>
  <c r="G40" i="3" s="1"/>
  <c r="H40" i="3" s="1"/>
  <c r="I40" i="3" s="1"/>
  <c r="N53" i="3"/>
  <c r="D52" i="3"/>
  <c r="K39" i="3"/>
  <c r="N54" i="3" l="1"/>
  <c r="D53" i="3"/>
  <c r="E41" i="3"/>
  <c r="J40" i="3"/>
  <c r="F41" i="3" l="1"/>
  <c r="G41" i="3" s="1"/>
  <c r="H41" i="3" s="1"/>
  <c r="I41" i="3" s="1"/>
  <c r="N55" i="3"/>
  <c r="D54" i="3"/>
  <c r="K40" i="3"/>
  <c r="N56" i="3" l="1"/>
  <c r="D55" i="3"/>
  <c r="E42" i="3"/>
  <c r="J41" i="3"/>
  <c r="F42" i="3" l="1"/>
  <c r="G42" i="3" s="1"/>
  <c r="H42" i="3" s="1"/>
  <c r="I42" i="3" s="1"/>
  <c r="N57" i="3"/>
  <c r="D56" i="3"/>
  <c r="K41" i="3"/>
  <c r="N58" i="3" l="1"/>
  <c r="D57" i="3"/>
  <c r="E43" i="3"/>
  <c r="J42" i="3"/>
  <c r="F43" i="3" l="1"/>
  <c r="G43" i="3" s="1"/>
  <c r="H43" i="3" s="1"/>
  <c r="I43" i="3" s="1"/>
  <c r="N59" i="3"/>
  <c r="D58" i="3"/>
  <c r="K42" i="3"/>
  <c r="N60" i="3" l="1"/>
  <c r="D59" i="3"/>
  <c r="E44" i="3"/>
  <c r="J43" i="3"/>
  <c r="F44" i="3" l="1"/>
  <c r="G44" i="3" s="1"/>
  <c r="H44" i="3" s="1"/>
  <c r="I44" i="3" s="1"/>
  <c r="N61" i="3"/>
  <c r="D60" i="3"/>
  <c r="K43" i="3"/>
  <c r="N62" i="3" l="1"/>
  <c r="D61" i="3"/>
  <c r="E45" i="3"/>
  <c r="J44" i="3"/>
  <c r="F45" i="3" l="1"/>
  <c r="G45" i="3" s="1"/>
  <c r="H45" i="3" s="1"/>
  <c r="I45" i="3" s="1"/>
  <c r="N63" i="3"/>
  <c r="D62" i="3"/>
  <c r="K44" i="3"/>
  <c r="N64" i="3" l="1"/>
  <c r="D63" i="3"/>
  <c r="E46" i="3"/>
  <c r="J45" i="3"/>
  <c r="F46" i="3" l="1"/>
  <c r="G46" i="3" s="1"/>
  <c r="H46" i="3" s="1"/>
  <c r="I46" i="3" s="1"/>
  <c r="N65" i="3"/>
  <c r="D64" i="3"/>
  <c r="K45" i="3"/>
  <c r="N66" i="3" l="1"/>
  <c r="D65" i="3"/>
  <c r="E47" i="3"/>
  <c r="J46" i="3"/>
  <c r="F47" i="3" l="1"/>
  <c r="G47" i="3" s="1"/>
  <c r="H47" i="3" s="1"/>
  <c r="I47" i="3" s="1"/>
  <c r="N67" i="3"/>
  <c r="D66" i="3"/>
  <c r="K46" i="3"/>
  <c r="N68" i="3" l="1"/>
  <c r="D67" i="3"/>
  <c r="E48" i="3"/>
  <c r="J47" i="3"/>
  <c r="F48" i="3" l="1"/>
  <c r="G48" i="3" s="1"/>
  <c r="H48" i="3" s="1"/>
  <c r="I48" i="3" s="1"/>
  <c r="N69" i="3"/>
  <c r="D68" i="3"/>
  <c r="K47" i="3"/>
  <c r="N70" i="3" l="1"/>
  <c r="D69" i="3"/>
  <c r="E49" i="3"/>
  <c r="J48" i="3"/>
  <c r="F49" i="3" l="1"/>
  <c r="G49" i="3" s="1"/>
  <c r="H49" i="3" s="1"/>
  <c r="I49" i="3" s="1"/>
  <c r="N71" i="3"/>
  <c r="D70" i="3"/>
  <c r="K48" i="3"/>
  <c r="N72" i="3" l="1"/>
  <c r="D71" i="3"/>
  <c r="E50" i="3"/>
  <c r="J49" i="3"/>
  <c r="F50" i="3" l="1"/>
  <c r="G50" i="3" s="1"/>
  <c r="H50" i="3" s="1"/>
  <c r="I50" i="3" s="1"/>
  <c r="N73" i="3"/>
  <c r="D72" i="3"/>
  <c r="K49" i="3"/>
  <c r="N74" i="3" l="1"/>
  <c r="D73" i="3"/>
  <c r="E51" i="3"/>
  <c r="J50" i="3"/>
  <c r="F51" i="3" l="1"/>
  <c r="G51" i="3" s="1"/>
  <c r="H51" i="3" s="1"/>
  <c r="I51" i="3" s="1"/>
  <c r="N75" i="3"/>
  <c r="D74" i="3"/>
  <c r="K50" i="3"/>
  <c r="N76" i="3" l="1"/>
  <c r="D75" i="3"/>
  <c r="E52" i="3"/>
  <c r="J51" i="3"/>
  <c r="F52" i="3" l="1"/>
  <c r="G52" i="3" s="1"/>
  <c r="H52" i="3" s="1"/>
  <c r="I52" i="3" s="1"/>
  <c r="N77" i="3"/>
  <c r="D76" i="3"/>
  <c r="K51" i="3"/>
  <c r="D77" i="3" l="1"/>
  <c r="D83" i="3" s="1"/>
  <c r="N78" i="3"/>
  <c r="D78" i="3" s="1"/>
  <c r="E53" i="3"/>
  <c r="J52" i="3"/>
  <c r="F53" i="3" l="1"/>
  <c r="G53" i="3" s="1"/>
  <c r="H53" i="3" s="1"/>
  <c r="I53" i="3" s="1"/>
  <c r="K52" i="3"/>
  <c r="J53" i="3" l="1"/>
  <c r="E54" i="3"/>
  <c r="F54" i="3" l="1"/>
  <c r="G54" i="3" s="1"/>
  <c r="K53" i="3"/>
  <c r="H54" i="3" l="1"/>
  <c r="I54" i="3" s="1"/>
  <c r="J54" i="3"/>
  <c r="E55" i="3" l="1"/>
  <c r="F55" i="3" s="1"/>
  <c r="G55" i="3" s="1"/>
  <c r="H55" i="3" s="1"/>
  <c r="I55" i="3" s="1"/>
  <c r="K54" i="3"/>
  <c r="E56" i="3" l="1"/>
  <c r="J55" i="3"/>
  <c r="F56" i="3" l="1"/>
  <c r="G56" i="3" s="1"/>
  <c r="H56" i="3" s="1"/>
  <c r="I56" i="3" s="1"/>
  <c r="K55" i="3"/>
  <c r="E57" i="3" l="1"/>
  <c r="J56" i="3"/>
  <c r="F57" i="3" l="1"/>
  <c r="G57" i="3" s="1"/>
  <c r="H57" i="3" s="1"/>
  <c r="I57" i="3" s="1"/>
  <c r="K56" i="3"/>
  <c r="J57" i="3" l="1"/>
  <c r="E58" i="3"/>
  <c r="F58" i="3" l="1"/>
  <c r="G58" i="3" s="1"/>
  <c r="H58" i="3" s="1"/>
  <c r="I58" i="3" s="1"/>
  <c r="K57" i="3"/>
  <c r="J58" i="3" l="1"/>
  <c r="E59" i="3"/>
  <c r="F59" i="3" l="1"/>
  <c r="G59" i="3" s="1"/>
  <c r="H59" i="3" s="1"/>
  <c r="I59" i="3" s="1"/>
  <c r="K58" i="3"/>
  <c r="E60" i="3" l="1"/>
  <c r="J59" i="3"/>
  <c r="F60" i="3" l="1"/>
  <c r="G60" i="3" s="1"/>
  <c r="H60" i="3" s="1"/>
  <c r="I60" i="3" s="1"/>
  <c r="K59" i="3"/>
  <c r="E61" i="3" l="1"/>
  <c r="J60" i="3"/>
  <c r="F61" i="3" l="1"/>
  <c r="G61" i="3" s="1"/>
  <c r="H61" i="3" s="1"/>
  <c r="I61" i="3" s="1"/>
  <c r="K60" i="3"/>
  <c r="J61" i="3" l="1"/>
  <c r="E62" i="3"/>
  <c r="F62" i="3" l="1"/>
  <c r="G62" i="3" s="1"/>
  <c r="H62" i="3" s="1"/>
  <c r="I62" i="3" s="1"/>
  <c r="K61" i="3"/>
  <c r="J62" i="3" l="1"/>
  <c r="E63" i="3"/>
  <c r="F63" i="3" l="1"/>
  <c r="G63" i="3" s="1"/>
  <c r="H63" i="3" s="1"/>
  <c r="I63" i="3" s="1"/>
  <c r="K62" i="3"/>
  <c r="E64" i="3" l="1"/>
  <c r="J63" i="3"/>
  <c r="F64" i="3" l="1"/>
  <c r="G64" i="3" s="1"/>
  <c r="H64" i="3" s="1"/>
  <c r="I64" i="3" s="1"/>
  <c r="K63" i="3"/>
  <c r="E65" i="3" l="1"/>
  <c r="J64" i="3"/>
  <c r="F65" i="3" l="1"/>
  <c r="G65" i="3" s="1"/>
  <c r="H65" i="3" s="1"/>
  <c r="I65" i="3" s="1"/>
  <c r="K64" i="3"/>
  <c r="J65" i="3" l="1"/>
  <c r="E66" i="3"/>
  <c r="F66" i="3" l="1"/>
  <c r="G66" i="3" s="1"/>
  <c r="H66" i="3" s="1"/>
  <c r="I66" i="3" s="1"/>
  <c r="K65" i="3"/>
  <c r="J66" i="3" l="1"/>
  <c r="E67" i="3"/>
  <c r="F67" i="3" l="1"/>
  <c r="G67" i="3" s="1"/>
  <c r="H67" i="3" s="1"/>
  <c r="I67" i="3" s="1"/>
  <c r="K66" i="3"/>
  <c r="E68" i="3" l="1"/>
  <c r="J67" i="3"/>
  <c r="F68" i="3" l="1"/>
  <c r="G68" i="3" s="1"/>
  <c r="H68" i="3" s="1"/>
  <c r="I68" i="3" s="1"/>
  <c r="K67" i="3"/>
  <c r="E69" i="3" l="1"/>
  <c r="J68" i="3"/>
  <c r="F69" i="3" l="1"/>
  <c r="G69" i="3" s="1"/>
  <c r="H69" i="3" s="1"/>
  <c r="I69" i="3" s="1"/>
  <c r="K68" i="3"/>
  <c r="J69" i="3" l="1"/>
  <c r="E70" i="3"/>
  <c r="F70" i="3" l="1"/>
  <c r="G70" i="3" s="1"/>
  <c r="H70" i="3" s="1"/>
  <c r="I70" i="3" s="1"/>
  <c r="K69" i="3"/>
  <c r="J70" i="3" l="1"/>
  <c r="E71" i="3"/>
  <c r="F71" i="3" l="1"/>
  <c r="G71" i="3" s="1"/>
  <c r="H71" i="3" s="1"/>
  <c r="I71" i="3" s="1"/>
  <c r="K70" i="3"/>
  <c r="E72" i="3" l="1"/>
  <c r="J71" i="3"/>
  <c r="F72" i="3" l="1"/>
  <c r="G72" i="3" s="1"/>
  <c r="H72" i="3" s="1"/>
  <c r="I72" i="3" s="1"/>
  <c r="K71" i="3"/>
  <c r="E73" i="3" l="1"/>
  <c r="J72" i="3"/>
  <c r="F73" i="3" l="1"/>
  <c r="G73" i="3" s="1"/>
  <c r="H73" i="3" s="1"/>
  <c r="I73" i="3" s="1"/>
  <c r="K72" i="3"/>
  <c r="J73" i="3" l="1"/>
  <c r="E74" i="3"/>
  <c r="F74" i="3" l="1"/>
  <c r="G74" i="3" s="1"/>
  <c r="H74" i="3" s="1"/>
  <c r="I74" i="3" s="1"/>
  <c r="K73" i="3"/>
  <c r="J74" i="3" l="1"/>
  <c r="E75" i="3"/>
  <c r="F75" i="3" l="1"/>
  <c r="G75" i="3" s="1"/>
  <c r="H75" i="3" s="1"/>
  <c r="I75" i="3" s="1"/>
  <c r="K74" i="3"/>
  <c r="E76" i="3" l="1"/>
  <c r="J75" i="3"/>
  <c r="F76" i="3" l="1"/>
  <c r="G76" i="3" s="1"/>
  <c r="H76" i="3" s="1"/>
  <c r="I76" i="3" s="1"/>
  <c r="K75" i="3"/>
  <c r="E77" i="3" l="1"/>
  <c r="J76" i="3"/>
  <c r="F77" i="3" l="1"/>
  <c r="G77" i="3" s="1"/>
  <c r="H77" i="3" s="1"/>
  <c r="I77" i="3" s="1"/>
  <c r="K76" i="3"/>
  <c r="I78" i="3" l="1"/>
  <c r="J77" i="3"/>
  <c r="K77" i="3" l="1"/>
  <c r="J82" i="3" l="1"/>
  <c r="J83" i="3" s="1"/>
  <c r="K78" i="3"/>
</calcChain>
</file>

<file path=xl/sharedStrings.xml><?xml version="1.0" encoding="utf-8"?>
<sst xmlns="http://schemas.openxmlformats.org/spreadsheetml/2006/main" count="40" uniqueCount="38">
  <si>
    <t>Inputs</t>
  </si>
  <si>
    <r>
      <t>Number of time periods (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</t>
    </r>
  </si>
  <si>
    <t>Value Path</t>
  </si>
  <si>
    <t>Investment Horizon (in years)</t>
  </si>
  <si>
    <t>Rebalancing frequency (# of times per year)</t>
  </si>
  <si>
    <r>
      <t xml:space="preserve">Expected (annual) rate of growth </t>
    </r>
    <r>
      <rPr>
        <i/>
        <sz val="11"/>
        <color theme="1"/>
        <rFont val="Calibri"/>
        <family val="2"/>
        <scheme val="minor"/>
      </rPr>
      <t>per period</t>
    </r>
    <r>
      <rPr>
        <sz val="11"/>
        <color theme="1"/>
        <rFont val="Calibri"/>
        <family val="2"/>
        <scheme val="minor"/>
      </rPr>
      <t xml:space="preserve"> of investment (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</si>
  <si>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r>
      <t xml:space="preserve">Expected (annual) rate of growth </t>
    </r>
    <r>
      <rPr>
        <i/>
        <sz val="11"/>
        <color theme="1"/>
        <rFont val="Calibri"/>
        <family val="2"/>
        <scheme val="minor"/>
      </rPr>
      <t>per period</t>
    </r>
    <r>
      <rPr>
        <sz val="11"/>
        <color theme="1"/>
        <rFont val="Calibri"/>
        <family val="2"/>
        <scheme val="minor"/>
      </rPr>
      <t xml:space="preserve"> of the contribution (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)</t>
    </r>
  </si>
  <si>
    <r>
      <t>Expected rate of growth</t>
    </r>
    <r>
      <rPr>
        <i/>
        <sz val="11"/>
        <color theme="1"/>
        <rFont val="Calibri"/>
        <family val="2"/>
        <scheme val="minor"/>
      </rPr>
      <t xml:space="preserve"> per period</t>
    </r>
    <r>
      <rPr>
        <sz val="11"/>
        <color theme="1"/>
        <rFont val="Calibri"/>
        <family val="2"/>
        <scheme val="minor"/>
      </rPr>
      <t xml:space="preserve"> of investment and contribution (</t>
    </r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</si>
  <si>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t>Outputs</t>
  </si>
  <si>
    <r>
      <t xml:space="preserve">Final Period # -- </t>
    </r>
    <r>
      <rPr>
        <i/>
        <sz val="10"/>
        <rFont val="Arial"/>
        <family val="2"/>
      </rPr>
      <t>T</t>
    </r>
  </si>
  <si>
    <r>
      <t xml:space="preserve">Time Index Now -- </t>
    </r>
    <r>
      <rPr>
        <i/>
        <sz val="10"/>
        <rFont val="Arial"/>
        <family val="2"/>
      </rPr>
      <t>t</t>
    </r>
  </si>
  <si>
    <t>Target initial contribution per period (C)</t>
  </si>
  <si>
    <t>Target contribution current period</t>
  </si>
  <si>
    <t>Value Investment Now</t>
  </si>
  <si>
    <t>Target Investment Value</t>
  </si>
  <si>
    <t>Year</t>
  </si>
  <si>
    <t>Expected (annual) rate of growth of investment (r)</t>
  </si>
  <si>
    <t>Expected (annual) rate of growth of the contribution (g)</t>
  </si>
  <si>
    <t>Avg Share Price or NAV:</t>
  </si>
  <si>
    <t>Date</t>
  </si>
  <si>
    <t>Share price</t>
  </si>
  <si>
    <t>Amount to invest (redeem)</t>
  </si>
  <si>
    <t>Portfolio value before rebalancing</t>
  </si>
  <si>
    <t># of shares before rebalancing</t>
  </si>
  <si>
    <t># of shares to buy (Sell)</t>
  </si>
  <si>
    <t># of shares owned after rebalancing</t>
  </si>
  <si>
    <t>Simulated returns</t>
  </si>
  <si>
    <t>Sell stocks when portfolio is above target level?</t>
  </si>
  <si>
    <t>Value path</t>
  </si>
  <si>
    <t>Simulated Share Price</t>
  </si>
  <si>
    <t>Periodic Contribution</t>
  </si>
  <si>
    <t>Total amount money invested</t>
  </si>
  <si>
    <t>Total investment:</t>
  </si>
  <si>
    <t>Average cost per share</t>
  </si>
  <si>
    <t>http://breakingdownfinance.com</t>
  </si>
  <si>
    <t>Time index</t>
  </si>
  <si>
    <t>Periods from today</t>
  </si>
  <si>
    <t>References: Value Averaging: The Safe and Easy Strategy for Higher Investment Returns by Michael E. Edleson and William J. Bernstein (Oct 13, 2006).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</si>
</sst>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%"/>
    <numFmt numFmtId="165" formatCode="0.0"/>
    <numFmt numFmtId="166" formatCode="[$$-409]#,##0.00"/>
    <numFmt numFmtId="167" formatCode="[$$-409]#,##0.0000"/>
    <numFmt numFmtId="168" formatCode="&quot;$&quot;#,##0_);[Red]\(&quot;$&quot;#,##0\)"/>
    <numFmt numFmtId="169" formatCode="#,##0.000_);[Red]\(#,##0.000\)"/>
    <numFmt numFmtId="170" formatCode="&quot;$&quot;#,##0.00_);[Red]\(&quot;$&quot;#,##0.00\)"/>
    <numFmt numFmtId="171" formatCode="#,##0.000\ ;\(#,##0.000\)"/>
    <numFmt numFmtId="172" formatCode="#,##0.000"/>
    <numFmt numFmtId="173" formatCode="#,##0.00\ ;\(#,##0.00\)"/>
    <numFmt numFmtId="174" formatCode="&quot;$&quot;#,##0"/>
    <numFmt numFmtId="175" formatCode="#,##0\ ;\(#,##0\)"/>
    <numFmt numFmtId="176" formatCode="#,##0_);[Red]\(#,##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C3B78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0" fontId="2" fillId="2" borderId="0" xfId="1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66" fontId="2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167" fontId="2" fillId="2" borderId="0" xfId="0" applyNumberFormat="1" applyFont="1" applyFill="1" applyBorder="1" applyAlignment="1">
      <alignment horizontal="center"/>
    </xf>
    <xf numFmtId="166" fontId="2" fillId="2" borderId="3" xfId="0" applyNumberFormat="1" applyFont="1" applyFill="1" applyBorder="1" applyAlignment="1">
      <alignment horizontal="center"/>
    </xf>
    <xf numFmtId="14" fontId="5" fillId="2" borderId="0" xfId="0" applyNumberFormat="1" applyFont="1" applyFill="1"/>
    <xf numFmtId="14" fontId="0" fillId="2" borderId="0" xfId="0" applyNumberFormat="1" applyFont="1" applyFill="1"/>
    <xf numFmtId="0" fontId="5" fillId="2" borderId="0" xfId="0" applyFont="1" applyFill="1" applyAlignment="1">
      <alignment horizontal="center"/>
    </xf>
    <xf numFmtId="14" fontId="0" fillId="2" borderId="0" xfId="0" applyNumberFormat="1" applyFont="1" applyFill="1" applyAlignment="1">
      <alignment horizontal="right"/>
    </xf>
    <xf numFmtId="168" fontId="0" fillId="2" borderId="0" xfId="0" applyNumberFormat="1" applyFont="1" applyFill="1" applyProtection="1"/>
    <xf numFmtId="168" fontId="0" fillId="2" borderId="2" xfId="0" applyNumberFormat="1" applyFont="1" applyFill="1" applyBorder="1" applyProtection="1"/>
    <xf numFmtId="168" fontId="0" fillId="2" borderId="0" xfId="0" applyNumberFormat="1" applyFont="1" applyFill="1" applyBorder="1" applyProtection="1"/>
    <xf numFmtId="14" fontId="0" fillId="2" borderId="0" xfId="0" applyNumberFormat="1" applyFont="1" applyFill="1" applyBorder="1"/>
    <xf numFmtId="172" fontId="0" fillId="2" borderId="0" xfId="0" applyNumberFormat="1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3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170" fontId="0" fillId="2" borderId="0" xfId="0" applyNumberFormat="1" applyFont="1" applyFill="1" applyAlignment="1">
      <alignment horizontal="center"/>
    </xf>
    <xf numFmtId="173" fontId="0" fillId="2" borderId="0" xfId="0" applyNumberFormat="1" applyFont="1" applyFill="1" applyAlignment="1">
      <alignment horizontal="center"/>
    </xf>
    <xf numFmtId="170" fontId="0" fillId="2" borderId="2" xfId="0" applyNumberFormat="1" applyFont="1" applyFill="1" applyBorder="1" applyAlignment="1">
      <alignment horizontal="center"/>
    </xf>
    <xf numFmtId="173" fontId="0" fillId="2" borderId="2" xfId="0" applyNumberFormat="1" applyFont="1" applyFill="1" applyBorder="1" applyAlignment="1">
      <alignment horizontal="center"/>
    </xf>
    <xf numFmtId="171" fontId="0" fillId="2" borderId="0" xfId="0" applyNumberFormat="1" applyFont="1" applyFill="1" applyBorder="1" applyAlignment="1">
      <alignment horizontal="center"/>
    </xf>
    <xf numFmtId="170" fontId="0" fillId="2" borderId="0" xfId="0" applyNumberFormat="1" applyFont="1" applyFill="1" applyBorder="1" applyAlignment="1">
      <alignment horizontal="center"/>
    </xf>
    <xf numFmtId="169" fontId="0" fillId="2" borderId="0" xfId="0" applyNumberFormat="1" applyFont="1" applyFill="1" applyBorder="1" applyAlignment="1">
      <alignment horizontal="center"/>
    </xf>
    <xf numFmtId="168" fontId="0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2" borderId="0" xfId="0" applyNumberFormat="1" applyFont="1" applyFill="1" applyAlignment="1">
      <alignment horizontal="center"/>
    </xf>
    <xf numFmtId="175" fontId="0" fillId="2" borderId="0" xfId="0" applyNumberFormat="1" applyFont="1" applyFill="1" applyAlignment="1">
      <alignment horizontal="center"/>
    </xf>
    <xf numFmtId="175" fontId="0" fillId="2" borderId="2" xfId="0" applyNumberFormat="1" applyFont="1" applyFill="1" applyBorder="1" applyAlignment="1">
      <alignment horizontal="center"/>
    </xf>
    <xf numFmtId="176" fontId="0" fillId="2" borderId="0" xfId="0" applyNumberFormat="1" applyFont="1" applyFill="1" applyAlignment="1">
      <alignment horizontal="center"/>
    </xf>
    <xf numFmtId="176" fontId="0" fillId="2" borderId="2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7" fillId="3" borderId="5" xfId="0" applyNumberFormat="1" applyFont="1" applyFill="1" applyBorder="1" applyAlignment="1">
      <alignment horizontal="center"/>
    </xf>
    <xf numFmtId="174" fontId="7" fillId="3" borderId="6" xfId="0" applyNumberFormat="1" applyFont="1" applyFill="1" applyBorder="1" applyAlignment="1">
      <alignment horizontal="center"/>
    </xf>
    <xf numFmtId="4" fontId="6" fillId="3" borderId="0" xfId="0" applyNumberFormat="1" applyFont="1" applyFill="1" applyAlignment="1">
      <alignment horizontal="center"/>
    </xf>
    <xf numFmtId="4" fontId="0" fillId="2" borderId="0" xfId="0" applyNumberFormat="1" applyFont="1" applyFill="1" applyBorder="1" applyAlignment="1">
      <alignment horizontal="center"/>
    </xf>
    <xf numFmtId="166" fontId="6" fillId="3" borderId="0" xfId="0" applyNumberFormat="1" applyFont="1" applyFill="1" applyAlignment="1">
      <alignment horizontal="center" vertical="center"/>
    </xf>
    <xf numFmtId="1" fontId="6" fillId="3" borderId="0" xfId="0" applyNumberFormat="1" applyFont="1" applyFill="1" applyAlignment="1">
      <alignment horizontal="center" vertical="center"/>
    </xf>
    <xf numFmtId="10" fontId="6" fillId="3" borderId="0" xfId="1" applyNumberFormat="1" applyFont="1" applyFill="1" applyAlignment="1">
      <alignment horizontal="center" vertical="center"/>
    </xf>
    <xf numFmtId="173" fontId="0" fillId="2" borderId="0" xfId="0" applyNumberFormat="1" applyFont="1" applyFill="1" applyBorder="1" applyAlignment="1">
      <alignment horizontal="center"/>
    </xf>
    <xf numFmtId="14" fontId="5" fillId="2" borderId="2" xfId="0" applyNumberFormat="1" applyFont="1" applyFill="1" applyBorder="1" applyAlignment="1">
      <alignment horizontal="center" vertical="center"/>
    </xf>
    <xf numFmtId="0" fontId="0" fillId="2" borderId="0" xfId="0" applyFill="1" applyBorder="1"/>
    <xf numFmtId="10" fontId="0" fillId="2" borderId="0" xfId="1" applyNumberFormat="1" applyFont="1" applyFill="1" applyAlignment="1">
      <alignment horizontal="center"/>
    </xf>
    <xf numFmtId="174" fontId="7" fillId="2" borderId="5" xfId="0" applyNumberFormat="1" applyFont="1" applyFill="1" applyBorder="1" applyAlignment="1">
      <alignment horizontal="center"/>
    </xf>
    <xf numFmtId="170" fontId="2" fillId="2" borderId="2" xfId="0" applyNumberFormat="1" applyFont="1" applyFill="1" applyBorder="1" applyAlignment="1">
      <alignment horizontal="center"/>
    </xf>
    <xf numFmtId="168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2" fontId="0" fillId="2" borderId="0" xfId="0" applyNumberFormat="1" applyFill="1" applyBorder="1" applyAlignment="1">
      <alignment horizontal="center"/>
    </xf>
    <xf numFmtId="14" fontId="8" fillId="2" borderId="0" xfId="2" applyNumberFormat="1" applyFill="1"/>
    <xf numFmtId="0" fontId="8" fillId="2" borderId="0" xfId="2" applyFill="1"/>
    <xf numFmtId="166" fontId="0" fillId="2" borderId="0" xfId="0" applyNumberForma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14" fontId="0" fillId="2" borderId="0" xfId="0" applyNumberFormat="1" applyFill="1" applyBorder="1" applyAlignment="1">
      <alignment horizontal="right" wrapText="1"/>
    </xf>
    <xf numFmtId="4" fontId="0" fillId="2" borderId="0" xfId="0" applyNumberFormat="1" applyFont="1" applyFill="1" applyBorder="1"/>
    <xf numFmtId="0" fontId="0" fillId="2" borderId="0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Medium9"/>
  <colors>
    <mruColors>
      <color rgb="FF2C3B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80150073626017E-2"/>
          <c:y val="5.80995620672764E-2"/>
          <c:w val="0.87124129640569847"/>
          <c:h val="0.80658843828365467"/>
        </c:manualLayout>
      </c:layout>
      <c:lineChart>
        <c:grouping val="standard"/>
        <c:varyColors val="0"/>
        <c:ser>
          <c:idx val="3"/>
          <c:order val="0"/>
          <c:tx>
            <c:strRef>
              <c:f>'Value Averaging'!$H$7</c:f>
              <c:strCache>
                <c:ptCount val="1"/>
                <c:pt idx="0">
                  <c:v>Value Path</c:v>
                </c:pt>
              </c:strCache>
            </c:strRef>
          </c:tx>
          <c:marker>
            <c:symbol val="none"/>
          </c:marker>
          <c:cat>
            <c:numRef>
              <c:f>'Value Averaging'!$E$8:$E$247</c:f>
              <c:numCache>
                <c:formatCode>0.0</c:formatCode>
                <c:ptCount val="240"/>
                <c:pt idx="0">
                  <c:v>0</c:v>
                </c:pt>
                <c:pt idx="1">
                  <c:v>8.3333333333333329E-2</c:v>
                </c:pt>
                <c:pt idx="2">
                  <c:v>0.16666666666666666</c:v>
                </c:pt>
                <c:pt idx="3">
                  <c:v>0.25</c:v>
                </c:pt>
                <c:pt idx="4">
                  <c:v>0.33333333333333331</c:v>
                </c:pt>
                <c:pt idx="5">
                  <c:v>0.41666666666666669</c:v>
                </c:pt>
                <c:pt idx="6">
                  <c:v>0.5</c:v>
                </c:pt>
                <c:pt idx="7">
                  <c:v>0.58333333333333337</c:v>
                </c:pt>
                <c:pt idx="8">
                  <c:v>0.66666666666666663</c:v>
                </c:pt>
                <c:pt idx="9">
                  <c:v>0.75</c:v>
                </c:pt>
                <c:pt idx="10">
                  <c:v>0.83333333333333337</c:v>
                </c:pt>
                <c:pt idx="11">
                  <c:v>0.91666666666666663</c:v>
                </c:pt>
                <c:pt idx="12">
                  <c:v>1</c:v>
                </c:pt>
                <c:pt idx="13">
                  <c:v>1.1666666666666667</c:v>
                </c:pt>
                <c:pt idx="14">
                  <c:v>1.25</c:v>
                </c:pt>
                <c:pt idx="15">
                  <c:v>1.3333333333333333</c:v>
                </c:pt>
                <c:pt idx="16">
                  <c:v>1.4166666666666667</c:v>
                </c:pt>
                <c:pt idx="17">
                  <c:v>1.5</c:v>
                </c:pt>
                <c:pt idx="18">
                  <c:v>1.5833333333333333</c:v>
                </c:pt>
                <c:pt idx="19">
                  <c:v>1.6666666666666667</c:v>
                </c:pt>
                <c:pt idx="20">
                  <c:v>1.75</c:v>
                </c:pt>
                <c:pt idx="21">
                  <c:v>1.8333333333333333</c:v>
                </c:pt>
                <c:pt idx="22">
                  <c:v>1.9166666666666667</c:v>
                </c:pt>
                <c:pt idx="23">
                  <c:v>2</c:v>
                </c:pt>
                <c:pt idx="24">
                  <c:v>2.0833333333333335</c:v>
                </c:pt>
                <c:pt idx="25">
                  <c:v>2.1666666666666665</c:v>
                </c:pt>
                <c:pt idx="26">
                  <c:v>2.25</c:v>
                </c:pt>
                <c:pt idx="27">
                  <c:v>2.3333333333333335</c:v>
                </c:pt>
                <c:pt idx="28">
                  <c:v>2.4166666666666665</c:v>
                </c:pt>
                <c:pt idx="29">
                  <c:v>2.5</c:v>
                </c:pt>
                <c:pt idx="30">
                  <c:v>2.5833333333333335</c:v>
                </c:pt>
                <c:pt idx="31">
                  <c:v>2.6666666666666665</c:v>
                </c:pt>
                <c:pt idx="32">
                  <c:v>2.75</c:v>
                </c:pt>
                <c:pt idx="33">
                  <c:v>2.8333333333333335</c:v>
                </c:pt>
                <c:pt idx="34">
                  <c:v>2.9166666666666665</c:v>
                </c:pt>
                <c:pt idx="35">
                  <c:v>3</c:v>
                </c:pt>
                <c:pt idx="36">
                  <c:v>3.0833333333333335</c:v>
                </c:pt>
                <c:pt idx="37">
                  <c:v>3.1666666666666665</c:v>
                </c:pt>
                <c:pt idx="38">
                  <c:v>3.25</c:v>
                </c:pt>
                <c:pt idx="39">
                  <c:v>3.3333333333333335</c:v>
                </c:pt>
                <c:pt idx="40">
                  <c:v>3.4166666666666665</c:v>
                </c:pt>
                <c:pt idx="41">
                  <c:v>3.5</c:v>
                </c:pt>
                <c:pt idx="42">
                  <c:v>3.5833333333333335</c:v>
                </c:pt>
                <c:pt idx="43">
                  <c:v>3.6666666666666665</c:v>
                </c:pt>
                <c:pt idx="44">
                  <c:v>3.75</c:v>
                </c:pt>
                <c:pt idx="45">
                  <c:v>3.8333333333333335</c:v>
                </c:pt>
                <c:pt idx="46">
                  <c:v>3.9166666666666665</c:v>
                </c:pt>
                <c:pt idx="47">
                  <c:v>4</c:v>
                </c:pt>
                <c:pt idx="48">
                  <c:v>4.083333333333333</c:v>
                </c:pt>
                <c:pt idx="49">
                  <c:v>4.166666666666667</c:v>
                </c:pt>
                <c:pt idx="50">
                  <c:v>4.25</c:v>
                </c:pt>
                <c:pt idx="51">
                  <c:v>4.333333333333333</c:v>
                </c:pt>
                <c:pt idx="52">
                  <c:v>4.416666666666667</c:v>
                </c:pt>
                <c:pt idx="53">
                  <c:v>4.5</c:v>
                </c:pt>
                <c:pt idx="54">
                  <c:v>4.583333333333333</c:v>
                </c:pt>
                <c:pt idx="55">
                  <c:v>4.666666666666667</c:v>
                </c:pt>
                <c:pt idx="56">
                  <c:v>4.75</c:v>
                </c:pt>
                <c:pt idx="57">
                  <c:v>4.833333333333333</c:v>
                </c:pt>
                <c:pt idx="58">
                  <c:v>4.916666666666667</c:v>
                </c:pt>
                <c:pt idx="59">
                  <c:v>5</c:v>
                </c:pt>
                <c:pt idx="60">
                  <c:v>5.083333333333333</c:v>
                </c:pt>
                <c:pt idx="61">
                  <c:v>5.166666666666667</c:v>
                </c:pt>
                <c:pt idx="62">
                  <c:v>5.25</c:v>
                </c:pt>
                <c:pt idx="63">
                  <c:v>5.333333333333333</c:v>
                </c:pt>
                <c:pt idx="64">
                  <c:v>5.416666666666667</c:v>
                </c:pt>
                <c:pt idx="65">
                  <c:v>5.5</c:v>
                </c:pt>
                <c:pt idx="66">
                  <c:v>5.583333333333333</c:v>
                </c:pt>
                <c:pt idx="67">
                  <c:v>5.666666666666667</c:v>
                </c:pt>
                <c:pt idx="68">
                  <c:v>5.75</c:v>
                </c:pt>
                <c:pt idx="69">
                  <c:v>5.833333333333333</c:v>
                </c:pt>
                <c:pt idx="70">
                  <c:v>5.916666666666667</c:v>
                </c:pt>
                <c:pt idx="71">
                  <c:v>6</c:v>
                </c:pt>
                <c:pt idx="72">
                  <c:v>6.083333333333333</c:v>
                </c:pt>
                <c:pt idx="73">
                  <c:v>6.166666666666667</c:v>
                </c:pt>
                <c:pt idx="74">
                  <c:v>6.25</c:v>
                </c:pt>
                <c:pt idx="75">
                  <c:v>6.333333333333333</c:v>
                </c:pt>
                <c:pt idx="76">
                  <c:v>6.416666666666667</c:v>
                </c:pt>
                <c:pt idx="77">
                  <c:v>6.5</c:v>
                </c:pt>
                <c:pt idx="78">
                  <c:v>6.583333333333333</c:v>
                </c:pt>
                <c:pt idx="79">
                  <c:v>6.666666666666667</c:v>
                </c:pt>
                <c:pt idx="80">
                  <c:v>6.75</c:v>
                </c:pt>
                <c:pt idx="81">
                  <c:v>6.833333333333333</c:v>
                </c:pt>
                <c:pt idx="82">
                  <c:v>6.916666666666667</c:v>
                </c:pt>
                <c:pt idx="83">
                  <c:v>7</c:v>
                </c:pt>
                <c:pt idx="84">
                  <c:v>7.083333333333333</c:v>
                </c:pt>
                <c:pt idx="85">
                  <c:v>7.166666666666667</c:v>
                </c:pt>
                <c:pt idx="86">
                  <c:v>7.25</c:v>
                </c:pt>
                <c:pt idx="87">
                  <c:v>7.333333333333333</c:v>
                </c:pt>
                <c:pt idx="88">
                  <c:v>7.416666666666667</c:v>
                </c:pt>
                <c:pt idx="89">
                  <c:v>7.5</c:v>
                </c:pt>
                <c:pt idx="90">
                  <c:v>7.583333333333333</c:v>
                </c:pt>
                <c:pt idx="91">
                  <c:v>7.666666666666667</c:v>
                </c:pt>
                <c:pt idx="92">
                  <c:v>7.75</c:v>
                </c:pt>
                <c:pt idx="93">
                  <c:v>7.833333333333333</c:v>
                </c:pt>
                <c:pt idx="94">
                  <c:v>7.916666666666667</c:v>
                </c:pt>
                <c:pt idx="95">
                  <c:v>8</c:v>
                </c:pt>
                <c:pt idx="96">
                  <c:v>8.0833333333333339</c:v>
                </c:pt>
                <c:pt idx="97">
                  <c:v>8.1666666666666661</c:v>
                </c:pt>
                <c:pt idx="98">
                  <c:v>8.25</c:v>
                </c:pt>
                <c:pt idx="99">
                  <c:v>8.3333333333333339</c:v>
                </c:pt>
                <c:pt idx="100">
                  <c:v>8.4166666666666661</c:v>
                </c:pt>
                <c:pt idx="101">
                  <c:v>8.5</c:v>
                </c:pt>
                <c:pt idx="102">
                  <c:v>8.5833333333333339</c:v>
                </c:pt>
                <c:pt idx="103">
                  <c:v>8.6666666666666661</c:v>
                </c:pt>
                <c:pt idx="104">
                  <c:v>8.75</c:v>
                </c:pt>
                <c:pt idx="105">
                  <c:v>8.8333333333333339</c:v>
                </c:pt>
                <c:pt idx="106">
                  <c:v>8.9166666666666661</c:v>
                </c:pt>
                <c:pt idx="107">
                  <c:v>9</c:v>
                </c:pt>
                <c:pt idx="108">
                  <c:v>9.0833333333333339</c:v>
                </c:pt>
                <c:pt idx="109">
                  <c:v>9.1666666666666661</c:v>
                </c:pt>
                <c:pt idx="110">
                  <c:v>9.25</c:v>
                </c:pt>
                <c:pt idx="111">
                  <c:v>9.3333333333333339</c:v>
                </c:pt>
                <c:pt idx="112">
                  <c:v>9.4166666666666661</c:v>
                </c:pt>
                <c:pt idx="113">
                  <c:v>9.5</c:v>
                </c:pt>
                <c:pt idx="114">
                  <c:v>9.5833333333333339</c:v>
                </c:pt>
                <c:pt idx="115">
                  <c:v>9.6666666666666661</c:v>
                </c:pt>
                <c:pt idx="116">
                  <c:v>9.75</c:v>
                </c:pt>
                <c:pt idx="117">
                  <c:v>9.8333333333333339</c:v>
                </c:pt>
                <c:pt idx="118">
                  <c:v>9.9166666666666661</c:v>
                </c:pt>
                <c:pt idx="119">
                  <c:v>10</c:v>
                </c:pt>
                <c:pt idx="120">
                  <c:v>10.083333333333334</c:v>
                </c:pt>
                <c:pt idx="121">
                  <c:v>10.166666666666666</c:v>
                </c:pt>
                <c:pt idx="122">
                  <c:v>10.25</c:v>
                </c:pt>
                <c:pt idx="123">
                  <c:v>10.333333333333334</c:v>
                </c:pt>
                <c:pt idx="124">
                  <c:v>10.416666666666666</c:v>
                </c:pt>
                <c:pt idx="125">
                  <c:v>10.5</c:v>
                </c:pt>
                <c:pt idx="126">
                  <c:v>10.583333333333334</c:v>
                </c:pt>
                <c:pt idx="127">
                  <c:v>10.666666666666666</c:v>
                </c:pt>
                <c:pt idx="128">
                  <c:v>10.75</c:v>
                </c:pt>
                <c:pt idx="129">
                  <c:v>10.833333333333334</c:v>
                </c:pt>
                <c:pt idx="130">
                  <c:v>10.916666666666666</c:v>
                </c:pt>
                <c:pt idx="131">
                  <c:v>11</c:v>
                </c:pt>
                <c:pt idx="132">
                  <c:v>11.083333333333334</c:v>
                </c:pt>
                <c:pt idx="133">
                  <c:v>11.166666666666666</c:v>
                </c:pt>
                <c:pt idx="134">
                  <c:v>11.25</c:v>
                </c:pt>
                <c:pt idx="135">
                  <c:v>11.333333333333334</c:v>
                </c:pt>
                <c:pt idx="136">
                  <c:v>11.416666666666666</c:v>
                </c:pt>
                <c:pt idx="137">
                  <c:v>11.5</c:v>
                </c:pt>
                <c:pt idx="138">
                  <c:v>11.583333333333334</c:v>
                </c:pt>
                <c:pt idx="139">
                  <c:v>11.666666666666666</c:v>
                </c:pt>
                <c:pt idx="140">
                  <c:v>11.75</c:v>
                </c:pt>
                <c:pt idx="141">
                  <c:v>11.833333333333334</c:v>
                </c:pt>
                <c:pt idx="142">
                  <c:v>11.916666666666666</c:v>
                </c:pt>
                <c:pt idx="143">
                  <c:v>12</c:v>
                </c:pt>
                <c:pt idx="144">
                  <c:v>12.083333333333334</c:v>
                </c:pt>
                <c:pt idx="145">
                  <c:v>12.166666666666666</c:v>
                </c:pt>
                <c:pt idx="146">
                  <c:v>12.25</c:v>
                </c:pt>
                <c:pt idx="147">
                  <c:v>12.333333333333334</c:v>
                </c:pt>
                <c:pt idx="148">
                  <c:v>12.416666666666666</c:v>
                </c:pt>
                <c:pt idx="149">
                  <c:v>12.5</c:v>
                </c:pt>
                <c:pt idx="150">
                  <c:v>12.583333333333334</c:v>
                </c:pt>
                <c:pt idx="151">
                  <c:v>12.666666666666666</c:v>
                </c:pt>
                <c:pt idx="152">
                  <c:v>12.75</c:v>
                </c:pt>
                <c:pt idx="153">
                  <c:v>12.833333333333334</c:v>
                </c:pt>
                <c:pt idx="154">
                  <c:v>12.916666666666666</c:v>
                </c:pt>
                <c:pt idx="155">
                  <c:v>13</c:v>
                </c:pt>
                <c:pt idx="156">
                  <c:v>13.083333333333334</c:v>
                </c:pt>
                <c:pt idx="157">
                  <c:v>13.166666666666666</c:v>
                </c:pt>
                <c:pt idx="158">
                  <c:v>13.25</c:v>
                </c:pt>
                <c:pt idx="159">
                  <c:v>13.333333333333334</c:v>
                </c:pt>
                <c:pt idx="160">
                  <c:v>13.416666666666666</c:v>
                </c:pt>
                <c:pt idx="161">
                  <c:v>13.5</c:v>
                </c:pt>
                <c:pt idx="162">
                  <c:v>13.583333333333334</c:v>
                </c:pt>
                <c:pt idx="163">
                  <c:v>13.666666666666666</c:v>
                </c:pt>
                <c:pt idx="164">
                  <c:v>13.75</c:v>
                </c:pt>
                <c:pt idx="165">
                  <c:v>13.833333333333334</c:v>
                </c:pt>
                <c:pt idx="166">
                  <c:v>13.916666666666666</c:v>
                </c:pt>
                <c:pt idx="167">
                  <c:v>14</c:v>
                </c:pt>
                <c:pt idx="168">
                  <c:v>14.083333333333334</c:v>
                </c:pt>
                <c:pt idx="169">
                  <c:v>14.166666666666666</c:v>
                </c:pt>
                <c:pt idx="170">
                  <c:v>14.25</c:v>
                </c:pt>
                <c:pt idx="171">
                  <c:v>14.333333333333334</c:v>
                </c:pt>
                <c:pt idx="172">
                  <c:v>14.416666666666666</c:v>
                </c:pt>
                <c:pt idx="173">
                  <c:v>14.5</c:v>
                </c:pt>
                <c:pt idx="174">
                  <c:v>14.583333333333334</c:v>
                </c:pt>
                <c:pt idx="175">
                  <c:v>14.666666666666666</c:v>
                </c:pt>
                <c:pt idx="176">
                  <c:v>14.75</c:v>
                </c:pt>
                <c:pt idx="177">
                  <c:v>14.833333333333334</c:v>
                </c:pt>
                <c:pt idx="178">
                  <c:v>14.916666666666666</c:v>
                </c:pt>
                <c:pt idx="179">
                  <c:v>15</c:v>
                </c:pt>
                <c:pt idx="180">
                  <c:v>15.083333333333334</c:v>
                </c:pt>
                <c:pt idx="181">
                  <c:v>15.166666666666666</c:v>
                </c:pt>
                <c:pt idx="182">
                  <c:v>15.25</c:v>
                </c:pt>
                <c:pt idx="183">
                  <c:v>15.333333333333334</c:v>
                </c:pt>
                <c:pt idx="184">
                  <c:v>15.416666666666666</c:v>
                </c:pt>
                <c:pt idx="185">
                  <c:v>15.5</c:v>
                </c:pt>
                <c:pt idx="186">
                  <c:v>15.583333333333334</c:v>
                </c:pt>
                <c:pt idx="187">
                  <c:v>15.666666666666666</c:v>
                </c:pt>
                <c:pt idx="188">
                  <c:v>15.75</c:v>
                </c:pt>
                <c:pt idx="189">
                  <c:v>15.833333333333334</c:v>
                </c:pt>
                <c:pt idx="190">
                  <c:v>15.916666666666666</c:v>
                </c:pt>
                <c:pt idx="191">
                  <c:v>16</c:v>
                </c:pt>
                <c:pt idx="192">
                  <c:v>16.083333333333332</c:v>
                </c:pt>
                <c:pt idx="193">
                  <c:v>16.166666666666668</c:v>
                </c:pt>
                <c:pt idx="194">
                  <c:v>16.25</c:v>
                </c:pt>
                <c:pt idx="195">
                  <c:v>16.333333333333332</c:v>
                </c:pt>
                <c:pt idx="196">
                  <c:v>16.416666666666668</c:v>
                </c:pt>
                <c:pt idx="197">
                  <c:v>16.5</c:v>
                </c:pt>
                <c:pt idx="198">
                  <c:v>16.583333333333332</c:v>
                </c:pt>
                <c:pt idx="199">
                  <c:v>16.666666666666668</c:v>
                </c:pt>
                <c:pt idx="200">
                  <c:v>16.75</c:v>
                </c:pt>
                <c:pt idx="201">
                  <c:v>16.833333333333332</c:v>
                </c:pt>
                <c:pt idx="202">
                  <c:v>16.916666666666668</c:v>
                </c:pt>
                <c:pt idx="203">
                  <c:v>17</c:v>
                </c:pt>
                <c:pt idx="204">
                  <c:v>17.083333333333332</c:v>
                </c:pt>
                <c:pt idx="205">
                  <c:v>17.166666666666668</c:v>
                </c:pt>
                <c:pt idx="206">
                  <c:v>17.25</c:v>
                </c:pt>
                <c:pt idx="207">
                  <c:v>17.333333333333332</c:v>
                </c:pt>
                <c:pt idx="208">
                  <c:v>17.416666666666668</c:v>
                </c:pt>
                <c:pt idx="209">
                  <c:v>17.5</c:v>
                </c:pt>
                <c:pt idx="210">
                  <c:v>17.583333333333332</c:v>
                </c:pt>
                <c:pt idx="211">
                  <c:v>17.666666666666668</c:v>
                </c:pt>
                <c:pt idx="212">
                  <c:v>17.75</c:v>
                </c:pt>
                <c:pt idx="213">
                  <c:v>17.833333333333332</c:v>
                </c:pt>
                <c:pt idx="214">
                  <c:v>17.916666666666668</c:v>
                </c:pt>
                <c:pt idx="215">
                  <c:v>18</c:v>
                </c:pt>
                <c:pt idx="216">
                  <c:v>18.083333333333332</c:v>
                </c:pt>
                <c:pt idx="217">
                  <c:v>18.166666666666668</c:v>
                </c:pt>
                <c:pt idx="218">
                  <c:v>18.25</c:v>
                </c:pt>
                <c:pt idx="219">
                  <c:v>18.333333333333332</c:v>
                </c:pt>
                <c:pt idx="220">
                  <c:v>18.416666666666668</c:v>
                </c:pt>
                <c:pt idx="221">
                  <c:v>18.5</c:v>
                </c:pt>
                <c:pt idx="222">
                  <c:v>18.583333333333332</c:v>
                </c:pt>
                <c:pt idx="223">
                  <c:v>18.666666666666668</c:v>
                </c:pt>
                <c:pt idx="224">
                  <c:v>18.75</c:v>
                </c:pt>
                <c:pt idx="225">
                  <c:v>18.833333333333332</c:v>
                </c:pt>
                <c:pt idx="226">
                  <c:v>18.916666666666668</c:v>
                </c:pt>
                <c:pt idx="227">
                  <c:v>19</c:v>
                </c:pt>
                <c:pt idx="228">
                  <c:v>19.083333333333332</c:v>
                </c:pt>
                <c:pt idx="229">
                  <c:v>19.166666666666668</c:v>
                </c:pt>
                <c:pt idx="230">
                  <c:v>19.25</c:v>
                </c:pt>
                <c:pt idx="231">
                  <c:v>19.333333333333332</c:v>
                </c:pt>
                <c:pt idx="232">
                  <c:v>19.416666666666668</c:v>
                </c:pt>
                <c:pt idx="233">
                  <c:v>19.5</c:v>
                </c:pt>
                <c:pt idx="234">
                  <c:v>19.583333333333332</c:v>
                </c:pt>
                <c:pt idx="235">
                  <c:v>19.666666666666668</c:v>
                </c:pt>
                <c:pt idx="236">
                  <c:v>19.75</c:v>
                </c:pt>
                <c:pt idx="237">
                  <c:v>19.833333333333332</c:v>
                </c:pt>
                <c:pt idx="238">
                  <c:v>19.916666666666668</c:v>
                </c:pt>
                <c:pt idx="239">
                  <c:v>20</c:v>
                </c:pt>
              </c:numCache>
            </c:numRef>
          </c:cat>
          <c:val>
            <c:numRef>
              <c:f>'Value Averaging'!$H$8:$H$247</c:f>
              <c:numCache>
                <c:formatCode>[$$-409]#,##0.00</c:formatCode>
                <c:ptCount val="240"/>
                <c:pt idx="0">
                  <c:v>6500.0000000000446</c:v>
                </c:pt>
                <c:pt idx="1">
                  <c:v>6816.799234592906</c:v>
                </c:pt>
                <c:pt idx="2">
                  <c:v>7136.0537468854372</c:v>
                </c:pt>
                <c:pt idx="3">
                  <c:v>7457.7782114442689</c:v>
                </c:pt>
                <c:pt idx="4">
                  <c:v>7781.9873813591421</c:v>
                </c:pt>
                <c:pt idx="5">
                  <c:v>8108.6960886379566</c:v>
                </c:pt>
                <c:pt idx="6">
                  <c:v>8437.9192446037523</c:v>
                </c:pt>
                <c:pt idx="7">
                  <c:v>8769.6718402935949</c:v>
                </c:pt>
                <c:pt idx="8">
                  <c:v>9103.9689468594115</c:v>
                </c:pt>
                <c:pt idx="9">
                  <c:v>9440.8257159707318</c:v>
                </c:pt>
                <c:pt idx="10">
                  <c:v>9780.2573802194074</c:v>
                </c:pt>
                <c:pt idx="11">
                  <c:v>10122.279253526274</c:v>
                </c:pt>
                <c:pt idx="12">
                  <c:v>10466.906731549778</c:v>
                </c:pt>
                <c:pt idx="13">
                  <c:v>11164.040495534142</c:v>
                </c:pt>
                <c:pt idx="14">
                  <c:v>11516.577985205309</c:v>
                </c:pt>
                <c:pt idx="15">
                  <c:v>11871.783487844899</c:v>
                </c:pt>
                <c:pt idx="16">
                  <c:v>12229.672813998281</c:v>
                </c:pt>
                <c:pt idx="17">
                  <c:v>12590.261858442022</c:v>
                </c:pt>
                <c:pt idx="18">
                  <c:v>12953.566600606497</c:v>
                </c:pt>
                <c:pt idx="19">
                  <c:v>13319.60310500062</c:v>
                </c:pt>
                <c:pt idx="20">
                  <c:v>13688.38752163855</c:v>
                </c:pt>
                <c:pt idx="21">
                  <c:v>14059.936086468504</c:v>
                </c:pt>
                <c:pt idx="22">
                  <c:v>14434.265121803632</c:v>
                </c:pt>
                <c:pt idx="23">
                  <c:v>14811.39103675496</c:v>
                </c:pt>
                <c:pt idx="24">
                  <c:v>15191.330327666412</c:v>
                </c:pt>
                <c:pt idx="25">
                  <c:v>15574.099578551983</c:v>
                </c:pt>
                <c:pt idx="26">
                  <c:v>15959.715461534943</c:v>
                </c:pt>
                <c:pt idx="27">
                  <c:v>16348.194737289228</c:v>
                </c:pt>
                <c:pt idx="28">
                  <c:v>16739.554255482926</c:v>
                </c:pt>
                <c:pt idx="29">
                  <c:v>17133.8109552239</c:v>
                </c:pt>
                <c:pt idx="30">
                  <c:v>17530.981865507576</c:v>
                </c:pt>
                <c:pt idx="31">
                  <c:v>17931.084105666887</c:v>
                </c:pt>
                <c:pt idx="32">
                  <c:v>18334.134885824358</c:v>
                </c:pt>
                <c:pt idx="33">
                  <c:v>18740.151507346418</c:v>
                </c:pt>
                <c:pt idx="34">
                  <c:v>19149.151363299865</c:v>
                </c:pt>
                <c:pt idx="35">
                  <c:v>19561.151938910531</c:v>
                </c:pt>
                <c:pt idx="36">
                  <c:v>19976.170812024186</c:v>
                </c:pt>
                <c:pt idx="37">
                  <c:v>20394.225653569625</c:v>
                </c:pt>
                <c:pt idx="38">
                  <c:v>20815.334228024029</c:v>
                </c:pt>
                <c:pt idx="39">
                  <c:v>21239.514393880501</c:v>
                </c:pt>
                <c:pt idx="40">
                  <c:v>21666.784104117953</c:v>
                </c:pt>
                <c:pt idx="41">
                  <c:v>22097.161406673134</c:v>
                </c:pt>
                <c:pt idx="42">
                  <c:v>22530.664444915044</c:v>
                </c:pt>
                <c:pt idx="43">
                  <c:v>22967.311458121545</c:v>
                </c:pt>
                <c:pt idx="44">
                  <c:v>23407.12078195834</c:v>
                </c:pt>
                <c:pt idx="45">
                  <c:v>23850.110848960183</c:v>
                </c:pt>
                <c:pt idx="46">
                  <c:v>24296.300189014466</c:v>
                </c:pt>
                <c:pt idx="47">
                  <c:v>24745.707429847091</c:v>
                </c:pt>
                <c:pt idx="48">
                  <c:v>25198.351297510715</c:v>
                </c:pt>
                <c:pt idx="49">
                  <c:v>25654.250616875299</c:v>
                </c:pt>
                <c:pt idx="50">
                  <c:v>26113.424312121078</c:v>
                </c:pt>
                <c:pt idx="51">
                  <c:v>26575.891407233848</c:v>
                </c:pt>
                <c:pt idx="52">
                  <c:v>27041.67102650263</c:v>
                </c:pt>
                <c:pt idx="53">
                  <c:v>27510.782395019793</c:v>
                </c:pt>
                <c:pt idx="54">
                  <c:v>27983.244839183499</c:v>
                </c:pt>
                <c:pt idx="55">
                  <c:v>28459.077787202634</c:v>
                </c:pt>
                <c:pt idx="56">
                  <c:v>28938.30076960412</c:v>
                </c:pt>
                <c:pt idx="57">
                  <c:v>29420.933419742669</c:v>
                </c:pt>
                <c:pt idx="58">
                  <c:v>29906.995474313004</c:v>
                </c:pt>
                <c:pt idx="59">
                  <c:v>30396.506773864548</c:v>
                </c:pt>
                <c:pt idx="60">
                  <c:v>30889.487263318551</c:v>
                </c:pt>
                <c:pt idx="61">
                  <c:v>31385.956992487714</c:v>
                </c:pt>
                <c:pt idx="62">
                  <c:v>31885.936116598354</c:v>
                </c:pt>
                <c:pt idx="63">
                  <c:v>32389.444896814995</c:v>
                </c:pt>
                <c:pt idx="64">
                  <c:v>32896.503700767542</c:v>
                </c:pt>
                <c:pt idx="65">
                  <c:v>33407.133003080955</c:v>
                </c:pt>
                <c:pt idx="66">
                  <c:v>33921.353385907481</c:v>
                </c:pt>
                <c:pt idx="67">
                  <c:v>34439.185539461447</c:v>
                </c:pt>
                <c:pt idx="68">
                  <c:v>34960.650262556592</c:v>
                </c:pt>
                <c:pt idx="69">
                  <c:v>35485.768463145978</c:v>
                </c:pt>
                <c:pt idx="70">
                  <c:v>36014.561158864533</c:v>
                </c:pt>
                <c:pt idx="71">
                  <c:v>36547.049477574183</c:v>
                </c:pt>
                <c:pt idx="72">
                  <c:v>37083.254657911522</c:v>
                </c:pt>
                <c:pt idx="73">
                  <c:v>37623.198049838276</c:v>
                </c:pt>
                <c:pt idx="74">
                  <c:v>38166.901115194181</c:v>
                </c:pt>
                <c:pt idx="75">
                  <c:v>38714.385428252761</c:v>
                </c:pt>
                <c:pt idx="76">
                  <c:v>39265.672676279537</c:v>
                </c:pt>
                <c:pt idx="77">
                  <c:v>39820.784660093086</c:v>
                </c:pt>
                <c:pt idx="78">
                  <c:v>40379.743294628708</c:v>
                </c:pt>
                <c:pt idx="79">
                  <c:v>40942.570609504823</c:v>
                </c:pt>
                <c:pt idx="80">
                  <c:v>41509.288749592022</c:v>
                </c:pt>
                <c:pt idx="81">
                  <c:v>42079.919975584955</c:v>
                </c:pt>
                <c:pt idx="82">
                  <c:v>42654.486664576863</c:v>
                </c:pt>
                <c:pt idx="83">
                  <c:v>43233.011310636903</c:v>
                </c:pt>
                <c:pt idx="84">
                  <c:v>43815.516525390223</c:v>
                </c:pt>
                <c:pt idx="85">
                  <c:v>44402.025038600848</c:v>
                </c:pt>
                <c:pt idx="86">
                  <c:v>44992.559698757323</c:v>
                </c:pt>
                <c:pt idx="87">
                  <c:v>45587.143473661163</c:v>
                </c:pt>
                <c:pt idx="88">
                  <c:v>46185.799451018131</c:v>
                </c:pt>
                <c:pt idx="89">
                  <c:v>46788.550839032367</c:v>
                </c:pt>
                <c:pt idx="90">
                  <c:v>47395.420967003287</c:v>
                </c:pt>
                <c:pt idx="91">
                  <c:v>48006.433285925486</c:v>
                </c:pt>
                <c:pt idx="92">
                  <c:v>48621.611369091304</c:v>
                </c:pt>
                <c:pt idx="93">
                  <c:v>49240.978912696468</c:v>
                </c:pt>
                <c:pt idx="94">
                  <c:v>49864.559736448507</c:v>
                </c:pt>
                <c:pt idx="95">
                  <c:v>50492.37778417817</c:v>
                </c:pt>
                <c:pt idx="96">
                  <c:v>51124.457124453671</c:v>
                </c:pt>
                <c:pt idx="97">
                  <c:v>51760.82195119797</c:v>
                </c:pt>
                <c:pt idx="98">
                  <c:v>52401.496584308908</c:v>
                </c:pt>
                <c:pt idx="99">
                  <c:v>53046.505470282427</c:v>
                </c:pt>
                <c:pt idx="100">
                  <c:v>53695.873182838615</c:v>
                </c:pt>
                <c:pt idx="101">
                  <c:v>54349.624423550908</c:v>
                </c:pt>
                <c:pt idx="102">
                  <c:v>55007.784022478198</c:v>
                </c:pt>
                <c:pt idx="103">
                  <c:v>55670.376938799964</c:v>
                </c:pt>
                <c:pt idx="104">
                  <c:v>56337.428261454486</c:v>
                </c:pt>
                <c:pt idx="105">
                  <c:v>57008.963209780071</c:v>
                </c:pt>
                <c:pt idx="106">
                  <c:v>57685.007134159379</c:v>
                </c:pt>
                <c:pt idx="107">
                  <c:v>58365.585516666782</c:v>
                </c:pt>
                <c:pt idx="108">
                  <c:v>59050.723971718835</c:v>
                </c:pt>
                <c:pt idx="109">
                  <c:v>59740.448246727879</c:v>
                </c:pt>
                <c:pt idx="110">
                  <c:v>60434.784222758717</c:v>
                </c:pt>
                <c:pt idx="111">
                  <c:v>61133.7579151885</c:v>
                </c:pt>
                <c:pt idx="112">
                  <c:v>61837.395474369674</c:v>
                </c:pt>
                <c:pt idx="113">
                  <c:v>62545.72318629612</c:v>
                </c:pt>
                <c:pt idx="114">
                  <c:v>63258.76747327255</c:v>
                </c:pt>
                <c:pt idx="115">
                  <c:v>63976.554894586989</c:v>
                </c:pt>
                <c:pt idx="116">
                  <c:v>64699.112147186526</c:v>
                </c:pt>
                <c:pt idx="117">
                  <c:v>65426.466066356297</c:v>
                </c:pt>
                <c:pt idx="118">
                  <c:v>66158.643626401667</c:v>
                </c:pt>
                <c:pt idx="119">
                  <c:v>66895.671941333712</c:v>
                </c:pt>
                <c:pt idx="120">
                  <c:v>67637.578265557924</c:v>
                </c:pt>
                <c:pt idx="121">
                  <c:v>68384.389994566256</c:v>
                </c:pt>
                <c:pt idx="122">
                  <c:v>69136.134665632388</c:v>
                </c:pt>
                <c:pt idx="123">
                  <c:v>69892.839958510463</c:v>
                </c:pt>
                <c:pt idx="124">
                  <c:v>70654.533696136932</c:v>
                </c:pt>
                <c:pt idx="125">
                  <c:v>71421.243845335906</c:v>
                </c:pt>
                <c:pt idx="126">
                  <c:v>72192.998517527871</c:v>
                </c:pt>
                <c:pt idx="127">
                  <c:v>72969.825969441721</c:v>
                </c:pt>
                <c:pt idx="128">
                  <c:v>73751.754603830152</c:v>
                </c:pt>
                <c:pt idx="129">
                  <c:v>74538.812970188592</c:v>
                </c:pt>
                <c:pt idx="130">
                  <c:v>75331.029765477433</c:v>
                </c:pt>
                <c:pt idx="131">
                  <c:v>76128.433834847776</c:v>
                </c:pt>
                <c:pt idx="132">
                  <c:v>76931.054172370626</c:v>
                </c:pt>
                <c:pt idx="133">
                  <c:v>77738.919921769484</c:v>
                </c:pt>
                <c:pt idx="134">
                  <c:v>78552.060377156609</c:v>
                </c:pt>
                <c:pt idx="135">
                  <c:v>79370.504983772538</c:v>
                </c:pt>
                <c:pt idx="136">
                  <c:v>80194.28333872935</c:v>
                </c:pt>
                <c:pt idx="137">
                  <c:v>81023.425191757327</c:v>
                </c:pt>
                <c:pt idx="138">
                  <c:v>81857.960445955279</c:v>
                </c:pt>
                <c:pt idx="139">
                  <c:v>82697.919158544304</c:v>
                </c:pt>
                <c:pt idx="140">
                  <c:v>83543.331541625288</c:v>
                </c:pt>
                <c:pt idx="141">
                  <c:v>84394.227962939913</c:v>
                </c:pt>
                <c:pt idx="142">
                  <c:v>85250.638946635314</c:v>
                </c:pt>
                <c:pt idx="143">
                  <c:v>86112.59517403238</c:v>
                </c:pt>
                <c:pt idx="144">
                  <c:v>86980.127484397686</c:v>
                </c:pt>
                <c:pt idx="145">
                  <c:v>87853.266875719084</c:v>
                </c:pt>
                <c:pt idx="146">
                  <c:v>88732.044505485173</c:v>
                </c:pt>
                <c:pt idx="147">
                  <c:v>89616.491691468109</c:v>
                </c:pt>
                <c:pt idx="148">
                  <c:v>90506.63991251048</c:v>
                </c:pt>
                <c:pt idx="149">
                  <c:v>91402.520809315756</c:v>
                </c:pt>
                <c:pt idx="150">
                  <c:v>92304.16618524256</c:v>
                </c:pt>
                <c:pt idx="151">
                  <c:v>93211.608007102623</c:v>
                </c:pt>
                <c:pt idx="152">
                  <c:v>94124.878405962692</c:v>
                </c:pt>
                <c:pt idx="153">
                  <c:v>95044.009677950075</c:v>
                </c:pt>
                <c:pt idx="154">
                  <c:v>95969.034285062167</c:v>
                </c:pt>
                <c:pt idx="155">
                  <c:v>96899.984855979681</c:v>
                </c:pt>
                <c:pt idx="156">
                  <c:v>97836.894186883888</c:v>
                </c:pt>
                <c:pt idx="157">
                  <c:v>98779.7952422776</c:v>
                </c:pt>
                <c:pt idx="158">
                  <c:v>99728.721155810228</c:v>
                </c:pt>
                <c:pt idx="159">
                  <c:v>100683.70523110653</c:v>
                </c:pt>
                <c:pt idx="160">
                  <c:v>101644.78094259946</c:v>
                </c:pt>
                <c:pt idx="161">
                  <c:v>102611.981936367</c:v>
                </c:pt>
                <c:pt idx="162">
                  <c:v>103585.34203097281</c:v>
                </c:pt>
                <c:pt idx="163">
                  <c:v>104564.89521831102</c:v>
                </c:pt>
                <c:pt idx="164">
                  <c:v>105550.67566445496</c:v>
                </c:pt>
                <c:pt idx="165">
                  <c:v>106542.7177105099</c:v>
                </c:pt>
                <c:pt idx="166">
                  <c:v>107541.05587346989</c:v>
                </c:pt>
                <c:pt idx="167">
                  <c:v>108545.72484707866</c:v>
                </c:pt>
                <c:pt idx="168">
                  <c:v>109556.75950269461</c:v>
                </c:pt>
                <c:pt idx="169">
                  <c:v>110574.19489015984</c:v>
                </c:pt>
                <c:pt idx="170">
                  <c:v>111598.06623867339</c:v>
                </c:pt>
                <c:pt idx="171">
                  <c:v>112628.40895766852</c:v>
                </c:pt>
                <c:pt idx="172">
                  <c:v>113665.25863769437</c:v>
                </c:pt>
                <c:pt idx="173">
                  <c:v>114708.65105130144</c:v>
                </c:pt>
                <c:pt idx="174">
                  <c:v>115758.6221539317</c:v>
                </c:pt>
                <c:pt idx="175">
                  <c:v>116815.2080848125</c:v>
                </c:pt>
                <c:pt idx="176">
                  <c:v>117878.44516785511</c:v>
                </c:pt>
                <c:pt idx="177">
                  <c:v>118948.36991255719</c:v>
                </c:pt>
                <c:pt idx="178">
                  <c:v>120025.01901490967</c:v>
                </c:pt>
                <c:pt idx="179">
                  <c:v>121108.42935830812</c:v>
                </c:pt>
                <c:pt idx="180">
                  <c:v>122198.63801446807</c:v>
                </c:pt>
                <c:pt idx="181">
                  <c:v>123295.68224434496</c:v>
                </c:pt>
                <c:pt idx="182">
                  <c:v>124399.59949905834</c:v>
                </c:pt>
                <c:pt idx="183">
                  <c:v>125510.42742082034</c:v>
                </c:pt>
                <c:pt idx="184">
                  <c:v>126628.20384386893</c:v>
                </c:pt>
                <c:pt idx="185">
                  <c:v>127752.96679540501</c:v>
                </c:pt>
                <c:pt idx="186">
                  <c:v>128884.75449653449</c:v>
                </c:pt>
                <c:pt idx="187">
                  <c:v>130023.60536321452</c:v>
                </c:pt>
                <c:pt idx="188">
                  <c:v>131169.55800720426</c:v>
                </c:pt>
                <c:pt idx="189">
                  <c:v>132322.65123702027</c:v>
                </c:pt>
                <c:pt idx="190">
                  <c:v>133482.92405889623</c:v>
                </c:pt>
                <c:pt idx="191">
                  <c:v>134650.41567774731</c:v>
                </c:pt>
                <c:pt idx="192">
                  <c:v>135825.16549813916</c:v>
                </c:pt>
                <c:pt idx="193">
                  <c:v>137007.21312526157</c:v>
                </c:pt>
                <c:pt idx="194">
                  <c:v>138196.59836590619</c:v>
                </c:pt>
                <c:pt idx="195">
                  <c:v>139393.36122944966</c:v>
                </c:pt>
                <c:pt idx="196">
                  <c:v>140597.54192884092</c:v>
                </c:pt>
                <c:pt idx="197">
                  <c:v>141809.18088159326</c:v>
                </c:pt>
                <c:pt idx="198">
                  <c:v>143028.31871078102</c:v>
                </c:pt>
                <c:pt idx="199">
                  <c:v>144254.99624604129</c:v>
                </c:pt>
                <c:pt idx="200">
                  <c:v>145489.25452457994</c:v>
                </c:pt>
                <c:pt idx="201">
                  <c:v>146731.13479218268</c:v>
                </c:pt>
                <c:pt idx="202">
                  <c:v>147980.67850423092</c:v>
                </c:pt>
                <c:pt idx="203">
                  <c:v>149237.92732672219</c:v>
                </c:pt>
                <c:pt idx="204">
                  <c:v>150502.92313729564</c:v>
                </c:pt>
                <c:pt idx="205">
                  <c:v>151775.70802626232</c:v>
                </c:pt>
                <c:pt idx="206">
                  <c:v>153056.32429764015</c:v>
                </c:pt>
                <c:pt idx="207">
                  <c:v>154344.81447019413</c:v>
                </c:pt>
                <c:pt idx="208">
                  <c:v>155641.2212784811</c:v>
                </c:pt>
                <c:pt idx="209">
                  <c:v>156945.5876738998</c:v>
                </c:pt>
                <c:pt idx="210">
                  <c:v>158257.9568257455</c:v>
                </c:pt>
                <c:pt idx="211">
                  <c:v>159578.37212226994</c:v>
                </c:pt>
                <c:pt idx="212">
                  <c:v>160906.87717174613</c:v>
                </c:pt>
                <c:pt idx="213">
                  <c:v>162243.51580353826</c:v>
                </c:pt>
                <c:pt idx="214">
                  <c:v>163588.33206917642</c:v>
                </c:pt>
                <c:pt idx="215">
                  <c:v>164941.37024343683</c:v>
                </c:pt>
                <c:pt idx="216">
                  <c:v>166302.6748254268</c:v>
                </c:pt>
                <c:pt idx="217">
                  <c:v>167672.29053967504</c:v>
                </c:pt>
                <c:pt idx="218">
                  <c:v>169050.2623372268</c:v>
                </c:pt>
                <c:pt idx="219">
                  <c:v>170436.63539674465</c:v>
                </c:pt>
                <c:pt idx="220">
                  <c:v>171831.45512561416</c:v>
                </c:pt>
                <c:pt idx="221">
                  <c:v>173234.76716105474</c:v>
                </c:pt>
                <c:pt idx="222">
                  <c:v>174646.61737123597</c:v>
                </c:pt>
                <c:pt idx="223">
                  <c:v>176067.05185639896</c:v>
                </c:pt>
                <c:pt idx="224">
                  <c:v>177496.11694998314</c:v>
                </c:pt>
                <c:pt idx="225">
                  <c:v>178933.85921975842</c:v>
                </c:pt>
                <c:pt idx="226">
                  <c:v>180380.32546896246</c:v>
                </c:pt>
                <c:pt idx="227">
                  <c:v>181835.56273744366</c:v>
                </c:pt>
                <c:pt idx="228">
                  <c:v>183299.61830280896</c:v>
                </c:pt>
                <c:pt idx="229">
                  <c:v>184772.539681578</c:v>
                </c:pt>
                <c:pt idx="230">
                  <c:v>186254.37463034157</c:v>
                </c:pt>
                <c:pt idx="231">
                  <c:v>187745.17114692656</c:v>
                </c:pt>
                <c:pt idx="232">
                  <c:v>189244.97747156559</c:v>
                </c:pt>
                <c:pt idx="233">
                  <c:v>190753.84208807303</c:v>
                </c:pt>
                <c:pt idx="234">
                  <c:v>192271.81372502525</c:v>
                </c:pt>
                <c:pt idx="235">
                  <c:v>193798.94135694811</c:v>
                </c:pt>
                <c:pt idx="236">
                  <c:v>195335.27420550867</c:v>
                </c:pt>
                <c:pt idx="237">
                  <c:v>196880.86174071295</c:v>
                </c:pt>
                <c:pt idx="238">
                  <c:v>198435.75368210991</c:v>
                </c:pt>
                <c:pt idx="239">
                  <c:v>200000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682688"/>
        <c:axId val="155688960"/>
      </c:lineChart>
      <c:catAx>
        <c:axId val="155682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Year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55688960"/>
        <c:crosses val="autoZero"/>
        <c:auto val="1"/>
        <c:lblAlgn val="ctr"/>
        <c:lblOffset val="50"/>
        <c:tickLblSkip val="24"/>
        <c:tickMarkSkip val="24"/>
        <c:noMultiLvlLbl val="0"/>
      </c:catAx>
      <c:valAx>
        <c:axId val="155688960"/>
        <c:scaling>
          <c:orientation val="minMax"/>
        </c:scaling>
        <c:delete val="0"/>
        <c:axPos val="l"/>
        <c:numFmt formatCode="[$$-409]#,##0.0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55682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853822565108651"/>
          <c:y val="0.12417344767837168"/>
          <c:w val="0.19774773102857093"/>
          <c:h val="5.3698332251898358E-2"/>
        </c:manualLayout>
      </c:layout>
      <c:overlay val="0"/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398988001083661E-2"/>
          <c:y val="3.6105755073298766E-2"/>
          <c:w val="0.8975549550280757"/>
          <c:h val="0.82875216488397818"/>
        </c:manualLayout>
      </c:layout>
      <c:lineChart>
        <c:grouping val="standard"/>
        <c:varyColors val="0"/>
        <c:ser>
          <c:idx val="0"/>
          <c:order val="0"/>
          <c:tx>
            <c:strRef>
              <c:f>'How many stocks to buy under VA'!$C$27</c:f>
              <c:strCache>
                <c:ptCount val="1"/>
                <c:pt idx="0">
                  <c:v>Value path</c:v>
                </c:pt>
              </c:strCache>
            </c:strRef>
          </c:tx>
          <c:marker>
            <c:symbol val="none"/>
          </c:marker>
          <c:cat>
            <c:numRef>
              <c:f>'How many stocks to buy under VA'!$B$28:$B$77</c:f>
              <c:numCache>
                <c:formatCode>m/d/yyyy</c:formatCode>
                <c:ptCount val="50"/>
                <c:pt idx="0">
                  <c:v>32963</c:v>
                </c:pt>
                <c:pt idx="1">
                  <c:v>33054</c:v>
                </c:pt>
                <c:pt idx="2">
                  <c:v>33146</c:v>
                </c:pt>
                <c:pt idx="3">
                  <c:v>33238</c:v>
                </c:pt>
                <c:pt idx="4">
                  <c:v>33328</c:v>
                </c:pt>
                <c:pt idx="5">
                  <c:v>33419</c:v>
                </c:pt>
                <c:pt idx="6">
                  <c:v>33511</c:v>
                </c:pt>
                <c:pt idx="7">
                  <c:v>33603</c:v>
                </c:pt>
                <c:pt idx="8">
                  <c:v>33694</c:v>
                </c:pt>
                <c:pt idx="9">
                  <c:v>33785</c:v>
                </c:pt>
                <c:pt idx="10">
                  <c:v>33877</c:v>
                </c:pt>
                <c:pt idx="11">
                  <c:v>33969</c:v>
                </c:pt>
                <c:pt idx="12">
                  <c:v>34059</c:v>
                </c:pt>
                <c:pt idx="13">
                  <c:v>34150</c:v>
                </c:pt>
                <c:pt idx="14">
                  <c:v>34242</c:v>
                </c:pt>
                <c:pt idx="15">
                  <c:v>34334</c:v>
                </c:pt>
                <c:pt idx="16">
                  <c:v>34424</c:v>
                </c:pt>
                <c:pt idx="17">
                  <c:v>34515</c:v>
                </c:pt>
                <c:pt idx="18">
                  <c:v>34607</c:v>
                </c:pt>
                <c:pt idx="19">
                  <c:v>34699</c:v>
                </c:pt>
                <c:pt idx="20">
                  <c:v>34789</c:v>
                </c:pt>
                <c:pt idx="21">
                  <c:v>34880</c:v>
                </c:pt>
                <c:pt idx="22">
                  <c:v>34972</c:v>
                </c:pt>
                <c:pt idx="23">
                  <c:v>35064</c:v>
                </c:pt>
                <c:pt idx="24">
                  <c:v>35155</c:v>
                </c:pt>
                <c:pt idx="25">
                  <c:v>35246</c:v>
                </c:pt>
                <c:pt idx="26">
                  <c:v>35338</c:v>
                </c:pt>
                <c:pt idx="27">
                  <c:v>35430</c:v>
                </c:pt>
                <c:pt idx="28">
                  <c:v>35520</c:v>
                </c:pt>
                <c:pt idx="29">
                  <c:v>35611</c:v>
                </c:pt>
                <c:pt idx="30">
                  <c:v>35703</c:v>
                </c:pt>
                <c:pt idx="31">
                  <c:v>35795</c:v>
                </c:pt>
                <c:pt idx="32">
                  <c:v>35885</c:v>
                </c:pt>
                <c:pt idx="33">
                  <c:v>35976</c:v>
                </c:pt>
                <c:pt idx="34">
                  <c:v>36068</c:v>
                </c:pt>
                <c:pt idx="35">
                  <c:v>36160</c:v>
                </c:pt>
                <c:pt idx="36">
                  <c:v>36250</c:v>
                </c:pt>
                <c:pt idx="37">
                  <c:v>36341</c:v>
                </c:pt>
                <c:pt idx="38">
                  <c:v>36433</c:v>
                </c:pt>
                <c:pt idx="39">
                  <c:v>36525</c:v>
                </c:pt>
                <c:pt idx="40">
                  <c:v>36616</c:v>
                </c:pt>
                <c:pt idx="41">
                  <c:v>36707</c:v>
                </c:pt>
                <c:pt idx="42">
                  <c:v>36799</c:v>
                </c:pt>
                <c:pt idx="43">
                  <c:v>36891</c:v>
                </c:pt>
                <c:pt idx="44">
                  <c:v>36981</c:v>
                </c:pt>
                <c:pt idx="45">
                  <c:v>37072</c:v>
                </c:pt>
                <c:pt idx="46">
                  <c:v>37164</c:v>
                </c:pt>
                <c:pt idx="47">
                  <c:v>37256</c:v>
                </c:pt>
                <c:pt idx="48">
                  <c:v>37346</c:v>
                </c:pt>
                <c:pt idx="49">
                  <c:v>37437</c:v>
                </c:pt>
              </c:numCache>
            </c:numRef>
          </c:cat>
          <c:val>
            <c:numRef>
              <c:f>'How many stocks to buy under VA'!$C$28:$C$77</c:f>
              <c:numCache>
                <c:formatCode>"$"#,##0_);[Red]\("$"#,##0\)</c:formatCode>
                <c:ptCount val="5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40000</c:v>
                </c:pt>
                <c:pt idx="40">
                  <c:v>41000</c:v>
                </c:pt>
                <c:pt idx="41">
                  <c:v>42000</c:v>
                </c:pt>
                <c:pt idx="42">
                  <c:v>43000</c:v>
                </c:pt>
                <c:pt idx="43">
                  <c:v>44000</c:v>
                </c:pt>
                <c:pt idx="44">
                  <c:v>45000</c:v>
                </c:pt>
                <c:pt idx="45">
                  <c:v>46000</c:v>
                </c:pt>
                <c:pt idx="46">
                  <c:v>47000</c:v>
                </c:pt>
                <c:pt idx="47">
                  <c:v>48000</c:v>
                </c:pt>
                <c:pt idx="48">
                  <c:v>49000</c:v>
                </c:pt>
                <c:pt idx="49">
                  <c:v>50000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Sheet3!#REF!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'How many stocks to buy under VA'!$B$28:$B$77</c:f>
              <c:numCache>
                <c:formatCode>m/d/yyyy</c:formatCode>
                <c:ptCount val="50"/>
                <c:pt idx="0">
                  <c:v>32963</c:v>
                </c:pt>
                <c:pt idx="1">
                  <c:v>33054</c:v>
                </c:pt>
                <c:pt idx="2">
                  <c:v>33146</c:v>
                </c:pt>
                <c:pt idx="3">
                  <c:v>33238</c:v>
                </c:pt>
                <c:pt idx="4">
                  <c:v>33328</c:v>
                </c:pt>
                <c:pt idx="5">
                  <c:v>33419</c:v>
                </c:pt>
                <c:pt idx="6">
                  <c:v>33511</c:v>
                </c:pt>
                <c:pt idx="7">
                  <c:v>33603</c:v>
                </c:pt>
                <c:pt idx="8">
                  <c:v>33694</c:v>
                </c:pt>
                <c:pt idx="9">
                  <c:v>33785</c:v>
                </c:pt>
                <c:pt idx="10">
                  <c:v>33877</c:v>
                </c:pt>
                <c:pt idx="11">
                  <c:v>33969</c:v>
                </c:pt>
                <c:pt idx="12">
                  <c:v>34059</c:v>
                </c:pt>
                <c:pt idx="13">
                  <c:v>34150</c:v>
                </c:pt>
                <c:pt idx="14">
                  <c:v>34242</c:v>
                </c:pt>
                <c:pt idx="15">
                  <c:v>34334</c:v>
                </c:pt>
                <c:pt idx="16">
                  <c:v>34424</c:v>
                </c:pt>
                <c:pt idx="17">
                  <c:v>34515</c:v>
                </c:pt>
                <c:pt idx="18">
                  <c:v>34607</c:v>
                </c:pt>
                <c:pt idx="19">
                  <c:v>34699</c:v>
                </c:pt>
                <c:pt idx="20">
                  <c:v>34789</c:v>
                </c:pt>
                <c:pt idx="21">
                  <c:v>34880</c:v>
                </c:pt>
                <c:pt idx="22">
                  <c:v>34972</c:v>
                </c:pt>
                <c:pt idx="23">
                  <c:v>35064</c:v>
                </c:pt>
                <c:pt idx="24">
                  <c:v>35155</c:v>
                </c:pt>
                <c:pt idx="25">
                  <c:v>35246</c:v>
                </c:pt>
                <c:pt idx="26">
                  <c:v>35338</c:v>
                </c:pt>
                <c:pt idx="27">
                  <c:v>35430</c:v>
                </c:pt>
                <c:pt idx="28">
                  <c:v>35520</c:v>
                </c:pt>
                <c:pt idx="29">
                  <c:v>35611</c:v>
                </c:pt>
                <c:pt idx="30">
                  <c:v>35703</c:v>
                </c:pt>
                <c:pt idx="31">
                  <c:v>35795</c:v>
                </c:pt>
                <c:pt idx="32">
                  <c:v>35885</c:v>
                </c:pt>
                <c:pt idx="33">
                  <c:v>35976</c:v>
                </c:pt>
                <c:pt idx="34">
                  <c:v>36068</c:v>
                </c:pt>
                <c:pt idx="35">
                  <c:v>36160</c:v>
                </c:pt>
                <c:pt idx="36">
                  <c:v>36250</c:v>
                </c:pt>
                <c:pt idx="37">
                  <c:v>36341</c:v>
                </c:pt>
                <c:pt idx="38">
                  <c:v>36433</c:v>
                </c:pt>
                <c:pt idx="39">
                  <c:v>36525</c:v>
                </c:pt>
                <c:pt idx="40">
                  <c:v>36616</c:v>
                </c:pt>
                <c:pt idx="41">
                  <c:v>36707</c:v>
                </c:pt>
                <c:pt idx="42">
                  <c:v>36799</c:v>
                </c:pt>
                <c:pt idx="43">
                  <c:v>36891</c:v>
                </c:pt>
                <c:pt idx="44">
                  <c:v>36981</c:v>
                </c:pt>
                <c:pt idx="45">
                  <c:v>37072</c:v>
                </c:pt>
                <c:pt idx="46">
                  <c:v>37164</c:v>
                </c:pt>
                <c:pt idx="47">
                  <c:v>37256</c:v>
                </c:pt>
                <c:pt idx="48">
                  <c:v>37346</c:v>
                </c:pt>
                <c:pt idx="49">
                  <c:v>37437</c:v>
                </c:pt>
              </c:numCache>
            </c:numRef>
          </c:cat>
          <c:val>
            <c:numRef>
              <c:f>Sheet3!#REF!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'How many stocks to buy under VA'!$F$27</c:f>
              <c:strCache>
                <c:ptCount val="1"/>
                <c:pt idx="0">
                  <c:v>Portfolio value before rebalancing</c:v>
                </c:pt>
              </c:strCache>
            </c:strRef>
          </c:tx>
          <c:marker>
            <c:symbol val="none"/>
          </c:marker>
          <c:cat>
            <c:numRef>
              <c:f>'How many stocks to buy under VA'!$B$28:$B$77</c:f>
              <c:numCache>
                <c:formatCode>m/d/yyyy</c:formatCode>
                <c:ptCount val="50"/>
                <c:pt idx="0">
                  <c:v>32963</c:v>
                </c:pt>
                <c:pt idx="1">
                  <c:v>33054</c:v>
                </c:pt>
                <c:pt idx="2">
                  <c:v>33146</c:v>
                </c:pt>
                <c:pt idx="3">
                  <c:v>33238</c:v>
                </c:pt>
                <c:pt idx="4">
                  <c:v>33328</c:v>
                </c:pt>
                <c:pt idx="5">
                  <c:v>33419</c:v>
                </c:pt>
                <c:pt idx="6">
                  <c:v>33511</c:v>
                </c:pt>
                <c:pt idx="7">
                  <c:v>33603</c:v>
                </c:pt>
                <c:pt idx="8">
                  <c:v>33694</c:v>
                </c:pt>
                <c:pt idx="9">
                  <c:v>33785</c:v>
                </c:pt>
                <c:pt idx="10">
                  <c:v>33877</c:v>
                </c:pt>
                <c:pt idx="11">
                  <c:v>33969</c:v>
                </c:pt>
                <c:pt idx="12">
                  <c:v>34059</c:v>
                </c:pt>
                <c:pt idx="13">
                  <c:v>34150</c:v>
                </c:pt>
                <c:pt idx="14">
                  <c:v>34242</c:v>
                </c:pt>
                <c:pt idx="15">
                  <c:v>34334</c:v>
                </c:pt>
                <c:pt idx="16">
                  <c:v>34424</c:v>
                </c:pt>
                <c:pt idx="17">
                  <c:v>34515</c:v>
                </c:pt>
                <c:pt idx="18">
                  <c:v>34607</c:v>
                </c:pt>
                <c:pt idx="19">
                  <c:v>34699</c:v>
                </c:pt>
                <c:pt idx="20">
                  <c:v>34789</c:v>
                </c:pt>
                <c:pt idx="21">
                  <c:v>34880</c:v>
                </c:pt>
                <c:pt idx="22">
                  <c:v>34972</c:v>
                </c:pt>
                <c:pt idx="23">
                  <c:v>35064</c:v>
                </c:pt>
                <c:pt idx="24">
                  <c:v>35155</c:v>
                </c:pt>
                <c:pt idx="25">
                  <c:v>35246</c:v>
                </c:pt>
                <c:pt idx="26">
                  <c:v>35338</c:v>
                </c:pt>
                <c:pt idx="27">
                  <c:v>35430</c:v>
                </c:pt>
                <c:pt idx="28">
                  <c:v>35520</c:v>
                </c:pt>
                <c:pt idx="29">
                  <c:v>35611</c:v>
                </c:pt>
                <c:pt idx="30">
                  <c:v>35703</c:v>
                </c:pt>
                <c:pt idx="31">
                  <c:v>35795</c:v>
                </c:pt>
                <c:pt idx="32">
                  <c:v>35885</c:v>
                </c:pt>
                <c:pt idx="33">
                  <c:v>35976</c:v>
                </c:pt>
                <c:pt idx="34">
                  <c:v>36068</c:v>
                </c:pt>
                <c:pt idx="35">
                  <c:v>36160</c:v>
                </c:pt>
                <c:pt idx="36">
                  <c:v>36250</c:v>
                </c:pt>
                <c:pt idx="37">
                  <c:v>36341</c:v>
                </c:pt>
                <c:pt idx="38">
                  <c:v>36433</c:v>
                </c:pt>
                <c:pt idx="39">
                  <c:v>36525</c:v>
                </c:pt>
                <c:pt idx="40">
                  <c:v>36616</c:v>
                </c:pt>
                <c:pt idx="41">
                  <c:v>36707</c:v>
                </c:pt>
                <c:pt idx="42">
                  <c:v>36799</c:v>
                </c:pt>
                <c:pt idx="43">
                  <c:v>36891</c:v>
                </c:pt>
                <c:pt idx="44">
                  <c:v>36981</c:v>
                </c:pt>
                <c:pt idx="45">
                  <c:v>37072</c:v>
                </c:pt>
                <c:pt idx="46">
                  <c:v>37164</c:v>
                </c:pt>
                <c:pt idx="47">
                  <c:v>37256</c:v>
                </c:pt>
                <c:pt idx="48">
                  <c:v>37346</c:v>
                </c:pt>
                <c:pt idx="49">
                  <c:v>37437</c:v>
                </c:pt>
              </c:numCache>
            </c:numRef>
          </c:cat>
          <c:val>
            <c:numRef>
              <c:f>'How many stocks to buy under VA'!$F$28:$F$77</c:f>
              <c:numCache>
                <c:formatCode>"$"#,##0.00_);[Red]\("$"#,##0.00\)</c:formatCode>
                <c:ptCount val="50"/>
                <c:pt idx="0">
                  <c:v>0</c:v>
                </c:pt>
                <c:pt idx="1">
                  <c:v>1099.7536754849261</c:v>
                </c:pt>
                <c:pt idx="2">
                  <c:v>1760.8765085228526</c:v>
                </c:pt>
                <c:pt idx="3">
                  <c:v>3019.8530476087508</c:v>
                </c:pt>
                <c:pt idx="4">
                  <c:v>4133.3075249756994</c:v>
                </c:pt>
                <c:pt idx="5">
                  <c:v>4888.2688771694084</c:v>
                </c:pt>
                <c:pt idx="6">
                  <c:v>6044.2939637599302</c:v>
                </c:pt>
                <c:pt idx="7">
                  <c:v>6798.6012470289888</c:v>
                </c:pt>
                <c:pt idx="8">
                  <c:v>8357.1734085841636</c:v>
                </c:pt>
                <c:pt idx="9">
                  <c:v>9282.98069826748</c:v>
                </c:pt>
                <c:pt idx="10">
                  <c:v>9857.2086959839835</c:v>
                </c:pt>
                <c:pt idx="11">
                  <c:v>11486.885944874935</c:v>
                </c:pt>
                <c:pt idx="12">
                  <c:v>11820.329057871399</c:v>
                </c:pt>
                <c:pt idx="13">
                  <c:v>13621.112943701615</c:v>
                </c:pt>
                <c:pt idx="14">
                  <c:v>14072.911085569494</c:v>
                </c:pt>
                <c:pt idx="15">
                  <c:v>16058.195258424439</c:v>
                </c:pt>
                <c:pt idx="16">
                  <c:v>15539.885336480747</c:v>
                </c:pt>
                <c:pt idx="17">
                  <c:v>16450.080177336211</c:v>
                </c:pt>
                <c:pt idx="18">
                  <c:v>18247.324926822024</c:v>
                </c:pt>
                <c:pt idx="19">
                  <c:v>19591.33364386504</c:v>
                </c:pt>
                <c:pt idx="20">
                  <c:v>20610.472822753367</c:v>
                </c:pt>
                <c:pt idx="21">
                  <c:v>22152.02768086136</c:v>
                </c:pt>
                <c:pt idx="22">
                  <c:v>23439.318837390751</c:v>
                </c:pt>
                <c:pt idx="23">
                  <c:v>23145.714373608113</c:v>
                </c:pt>
                <c:pt idx="24">
                  <c:v>24456.832285595789</c:v>
                </c:pt>
                <c:pt idx="25">
                  <c:v>25335.044046492156</c:v>
                </c:pt>
                <c:pt idx="26">
                  <c:v>24537.874491972394</c:v>
                </c:pt>
                <c:pt idx="27">
                  <c:v>27381.055425057355</c:v>
                </c:pt>
                <c:pt idx="28">
                  <c:v>29502.512849962735</c:v>
                </c:pt>
                <c:pt idx="29">
                  <c:v>29160.22052127642</c:v>
                </c:pt>
                <c:pt idx="30">
                  <c:v>29660.348055654144</c:v>
                </c:pt>
                <c:pt idx="31">
                  <c:v>30851.782221873473</c:v>
                </c:pt>
                <c:pt idx="32">
                  <c:v>34528.226783538055</c:v>
                </c:pt>
                <c:pt idx="33">
                  <c:v>33559.176708244282</c:v>
                </c:pt>
                <c:pt idx="34">
                  <c:v>34033.110854753199</c:v>
                </c:pt>
                <c:pt idx="35">
                  <c:v>37966.758933002697</c:v>
                </c:pt>
                <c:pt idx="36">
                  <c:v>38889.172366427221</c:v>
                </c:pt>
                <c:pt idx="37">
                  <c:v>37704.073539784629</c:v>
                </c:pt>
                <c:pt idx="38">
                  <c:v>41074.973979966344</c:v>
                </c:pt>
                <c:pt idx="39">
                  <c:v>38734.37945539417</c:v>
                </c:pt>
                <c:pt idx="40">
                  <c:v>40107.073480504965</c:v>
                </c:pt>
                <c:pt idx="41">
                  <c:v>40685.220882739057</c:v>
                </c:pt>
                <c:pt idx="42">
                  <c:v>45166.52273977398</c:v>
                </c:pt>
                <c:pt idx="43">
                  <c:v>45313.087781526418</c:v>
                </c:pt>
                <c:pt idx="44">
                  <c:v>42488.539799695645</c:v>
                </c:pt>
                <c:pt idx="45">
                  <c:v>45851.840203501124</c:v>
                </c:pt>
                <c:pt idx="46">
                  <c:v>42858.558976930501</c:v>
                </c:pt>
                <c:pt idx="47">
                  <c:v>46067.964608433416</c:v>
                </c:pt>
                <c:pt idx="48">
                  <c:v>47626.551992231398</c:v>
                </c:pt>
                <c:pt idx="49">
                  <c:v>48140.081325263673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862528"/>
        <c:axId val="155864064"/>
      </c:lineChart>
      <c:dateAx>
        <c:axId val="1558625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155864064"/>
        <c:crosses val="autoZero"/>
        <c:auto val="1"/>
        <c:lblOffset val="100"/>
        <c:baseTimeUnit val="months"/>
        <c:majorUnit val="1"/>
        <c:majorTimeUnit val="years"/>
      </c:dateAx>
      <c:valAx>
        <c:axId val="155864064"/>
        <c:scaling>
          <c:orientation val="minMax"/>
        </c:scaling>
        <c:delete val="0"/>
        <c:axPos val="l"/>
        <c:numFmt formatCode="&quot;$&quot;#,##0_);[Red]\(&quot;$&quot;#,##0\)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155862528"/>
        <c:crosses val="autoZero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9.2236801118678269E-2"/>
          <c:y val="0.14029894804263526"/>
          <c:w val="0.44761327261452954"/>
          <c:h val="0.15522766095615392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2466975</xdr:colOff>
      <xdr:row>2</xdr:row>
      <xdr:rowOff>130193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0"/>
          <a:ext cx="2466975" cy="511193"/>
        </a:xfrm>
        <a:prstGeom prst="rect">
          <a:avLst/>
        </a:prstGeom>
      </xdr:spPr>
    </xdr:pic>
    <xdr:clientData/>
  </xdr:twoCellAnchor>
  <xdr:twoCellAnchor>
    <xdr:from>
      <xdr:col>0</xdr:col>
      <xdr:colOff>200026</xdr:colOff>
      <xdr:row>27</xdr:row>
      <xdr:rowOff>123825</xdr:rowOff>
    </xdr:from>
    <xdr:to>
      <xdr:col>3</xdr:col>
      <xdr:colOff>552451</xdr:colOff>
      <xdr:row>45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171451</xdr:colOff>
      <xdr:row>5</xdr:row>
      <xdr:rowOff>9524</xdr:rowOff>
    </xdr:from>
    <xdr:to>
      <xdr:col>10</xdr:col>
      <xdr:colOff>990600</xdr:colOff>
      <xdr:row>23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514350</xdr:colOff>
      <xdr:row>2</xdr:row>
      <xdr:rowOff>130193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2466975" cy="511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breakingdownfinanc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57"/>
  <sheetViews>
    <sheetView workbookViewId="0">
      <selection activeCell="B25" sqref="B25"/>
    </sheetView>
  </sheetViews>
  <sheetFormatPr defaultRowHeight="15" x14ac:dyDescent="0.25"/>
  <cols>
    <col min="1" max="1" width="3.28515625" style="1" customWidth="1"/>
    <col min="2" max="2" width="62.7109375" style="1" customWidth="1"/>
    <col min="3" max="3" width="13.5703125" style="1" customWidth="1"/>
    <col min="4" max="4" width="11.28515625" style="1" customWidth="1"/>
    <col min="5" max="5" width="10.140625" style="1" customWidth="1"/>
    <col min="6" max="6" width="17.5703125" style="1" bestFit="1" customWidth="1"/>
    <col min="7" max="7" width="10.5703125" style="1" bestFit="1" customWidth="1"/>
    <col min="8" max="8" width="12.7109375" style="12" bestFit="1" customWidth="1"/>
    <col min="9" max="16384" width="9.140625" style="1"/>
  </cols>
  <sheetData>
    <row r="3" spans="2:8" ht="16.5" customHeight="1" x14ac:dyDescent="0.25"/>
    <row r="4" spans="2:8" ht="16.5" customHeight="1" x14ac:dyDescent="0.25">
      <c r="B4" s="65" t="s">
        <v>34</v>
      </c>
    </row>
    <row r="6" spans="2:8" ht="15.75" thickBot="1" x14ac:dyDescent="0.3">
      <c r="B6" s="67" t="s">
        <v>0</v>
      </c>
      <c r="C6" s="67"/>
      <c r="D6" s="5"/>
    </row>
    <row r="7" spans="2:8" x14ac:dyDescent="0.25">
      <c r="B7" s="6" t="s">
        <v>14</v>
      </c>
      <c r="C7" s="52">
        <v>200000</v>
      </c>
      <c r="D7" s="11"/>
      <c r="E7" s="8" t="s">
        <v>15</v>
      </c>
      <c r="F7" s="4" t="s">
        <v>36</v>
      </c>
      <c r="G7" s="4" t="s">
        <v>35</v>
      </c>
      <c r="H7" s="4" t="s">
        <v>2</v>
      </c>
    </row>
    <row r="8" spans="2:8" x14ac:dyDescent="0.25">
      <c r="B8" s="6" t="s">
        <v>13</v>
      </c>
      <c r="C8" s="52">
        <v>6500</v>
      </c>
      <c r="D8" s="11"/>
      <c r="E8" s="14">
        <f>F8/$C$10</f>
        <v>0</v>
      </c>
      <c r="F8" s="12">
        <v>0</v>
      </c>
      <c r="G8" s="13">
        <f>$C$22+F8</f>
        <v>22.464050079535014</v>
      </c>
      <c r="H8" s="66">
        <f>$C$24*G8*(1+$C$18)^G8</f>
        <v>6500.0000000000446</v>
      </c>
    </row>
    <row r="9" spans="2:8" x14ac:dyDescent="0.25">
      <c r="B9" s="6" t="s">
        <v>3</v>
      </c>
      <c r="C9" s="53">
        <v>20</v>
      </c>
      <c r="D9" s="10"/>
      <c r="E9" s="14">
        <f t="shared" ref="E9:E72" si="0">F9/$C$10</f>
        <v>8.3333333333333329E-2</v>
      </c>
      <c r="F9" s="12">
        <v>1</v>
      </c>
      <c r="G9" s="13">
        <f t="shared" ref="G9:G72" si="1">$C$22+F9</f>
        <v>23.464050079535014</v>
      </c>
      <c r="H9" s="66">
        <f t="shared" ref="H9:H72" si="2">$C$24*G9*(1+$C$18)^G9</f>
        <v>6816.799234592906</v>
      </c>
    </row>
    <row r="10" spans="2:8" x14ac:dyDescent="0.25">
      <c r="B10" s="6" t="s">
        <v>4</v>
      </c>
      <c r="C10" s="53">
        <v>12</v>
      </c>
      <c r="D10" s="10"/>
      <c r="E10" s="14">
        <f t="shared" si="0"/>
        <v>0.16666666666666666</v>
      </c>
      <c r="F10" s="12">
        <v>2</v>
      </c>
      <c r="G10" s="13">
        <f t="shared" si="1"/>
        <v>24.464050079535014</v>
      </c>
      <c r="H10" s="66">
        <f t="shared" si="2"/>
        <v>7136.0537468854372</v>
      </c>
    </row>
    <row r="11" spans="2:8" x14ac:dyDescent="0.25">
      <c r="B11" s="2" t="s">
        <v>11</v>
      </c>
      <c r="C11" s="52">
        <v>500</v>
      </c>
      <c r="D11" s="11"/>
      <c r="E11" s="14">
        <f t="shared" si="0"/>
        <v>0.25</v>
      </c>
      <c r="F11" s="12">
        <v>3</v>
      </c>
      <c r="G11" s="13">
        <f t="shared" si="1"/>
        <v>25.464050079535014</v>
      </c>
      <c r="H11" s="66">
        <f t="shared" si="2"/>
        <v>7457.7782114442689</v>
      </c>
    </row>
    <row r="12" spans="2:8" x14ac:dyDescent="0.25">
      <c r="B12" s="2" t="s">
        <v>16</v>
      </c>
      <c r="C12" s="54">
        <v>0.08</v>
      </c>
      <c r="D12" s="9"/>
      <c r="E12" s="14">
        <f t="shared" si="0"/>
        <v>0.33333333333333331</v>
      </c>
      <c r="F12" s="12">
        <v>4</v>
      </c>
      <c r="G12" s="13">
        <f t="shared" si="1"/>
        <v>26.464050079535014</v>
      </c>
      <c r="H12" s="66">
        <f t="shared" si="2"/>
        <v>7781.9873813591421</v>
      </c>
    </row>
    <row r="13" spans="2:8" x14ac:dyDescent="0.25">
      <c r="B13" s="2" t="s">
        <v>17</v>
      </c>
      <c r="C13" s="54">
        <v>0.02</v>
      </c>
      <c r="D13" s="9"/>
      <c r="E13" s="14">
        <f t="shared" si="0"/>
        <v>0.41666666666666669</v>
      </c>
      <c r="F13" s="12">
        <v>5</v>
      </c>
      <c r="G13" s="13">
        <f t="shared" si="1"/>
        <v>27.464050079535014</v>
      </c>
      <c r="H13" s="66">
        <f t="shared" si="2"/>
        <v>8108.6960886379566</v>
      </c>
    </row>
    <row r="14" spans="2:8" x14ac:dyDescent="0.25">
      <c r="E14" s="14">
        <f t="shared" si="0"/>
        <v>0.5</v>
      </c>
      <c r="F14" s="12">
        <v>6</v>
      </c>
      <c r="G14" s="13">
        <f t="shared" si="1"/>
        <v>28.464050079535014</v>
      </c>
      <c r="H14" s="66">
        <f t="shared" si="2"/>
        <v>8437.9192446037523</v>
      </c>
    </row>
    <row r="15" spans="2:8" ht="15.75" thickBot="1" x14ac:dyDescent="0.3">
      <c r="B15" s="67" t="s">
        <v>8</v>
      </c>
      <c r="C15" s="67"/>
      <c r="D15" s="5"/>
      <c r="E15" s="14">
        <f t="shared" si="0"/>
        <v>0.58333333333333337</v>
      </c>
      <c r="F15" s="12">
        <v>7</v>
      </c>
      <c r="G15" s="13">
        <f t="shared" si="1"/>
        <v>29.464050079535014</v>
      </c>
      <c r="H15" s="66">
        <f t="shared" si="2"/>
        <v>8769.6718402935949</v>
      </c>
    </row>
    <row r="16" spans="2:8" x14ac:dyDescent="0.25">
      <c r="B16" s="1" t="s">
        <v>5</v>
      </c>
      <c r="C16" s="9">
        <f>IF($C$10=1,C12,IF($C$10=4,(1+C12)^(1/$C$10)-1,IF($C$10=12,(1+C12)^(1/$C$10)-1,0)))</f>
        <v>6.4340301100034303E-3</v>
      </c>
      <c r="D16" s="9"/>
      <c r="E16" s="14">
        <f t="shared" si="0"/>
        <v>0.66666666666666663</v>
      </c>
      <c r="F16" s="12">
        <v>8</v>
      </c>
      <c r="G16" s="13">
        <f t="shared" si="1"/>
        <v>30.464050079535014</v>
      </c>
      <c r="H16" s="66">
        <f t="shared" si="2"/>
        <v>9103.9689468594115</v>
      </c>
    </row>
    <row r="17" spans="2:8" x14ac:dyDescent="0.25">
      <c r="B17" s="1" t="s">
        <v>6</v>
      </c>
      <c r="C17" s="9">
        <f>IF($C$10=1,C13,IF($C$10=4,(1+C13)^(1/$C$10)-1,IF($C$10=12,(1+C13)^(1/$C$10)-1,0)))</f>
        <v>1.6515813019202241E-3</v>
      </c>
      <c r="D17" s="9"/>
      <c r="E17" s="14">
        <f t="shared" si="0"/>
        <v>0.75</v>
      </c>
      <c r="F17" s="12">
        <v>9</v>
      </c>
      <c r="G17" s="13">
        <f t="shared" si="1"/>
        <v>31.464050079535014</v>
      </c>
      <c r="H17" s="66">
        <f t="shared" si="2"/>
        <v>9440.8257159707318</v>
      </c>
    </row>
    <row r="18" spans="2:8" x14ac:dyDescent="0.25">
      <c r="B18" s="1" t="s">
        <v>7</v>
      </c>
      <c r="C18" s="9">
        <f>(C16+C17)/2</f>
        <v>4.0428057059618272E-3</v>
      </c>
      <c r="D18" s="9"/>
      <c r="E18" s="14">
        <f t="shared" si="0"/>
        <v>0.83333333333333337</v>
      </c>
      <c r="F18" s="12">
        <v>10</v>
      </c>
      <c r="G18" s="13">
        <f t="shared" si="1"/>
        <v>32.464050079535014</v>
      </c>
      <c r="H18" s="66">
        <f t="shared" si="2"/>
        <v>9780.2573802194074</v>
      </c>
    </row>
    <row r="19" spans="2:8" x14ac:dyDescent="0.25">
      <c r="B19" s="3" t="s">
        <v>1</v>
      </c>
      <c r="C19" s="10">
        <f>C10*C9</f>
        <v>240</v>
      </c>
      <c r="D19" s="10"/>
      <c r="E19" s="14">
        <f t="shared" si="0"/>
        <v>0.91666666666666663</v>
      </c>
      <c r="F19" s="12">
        <v>11</v>
      </c>
      <c r="G19" s="13">
        <f t="shared" si="1"/>
        <v>33.464050079535014</v>
      </c>
      <c r="H19" s="66">
        <f t="shared" si="2"/>
        <v>10122.279253526274</v>
      </c>
    </row>
    <row r="20" spans="2:8" x14ac:dyDescent="0.25">
      <c r="E20" s="14">
        <f t="shared" si="0"/>
        <v>1</v>
      </c>
      <c r="F20" s="12">
        <v>12</v>
      </c>
      <c r="G20" s="13">
        <f t="shared" si="1"/>
        <v>34.464050079535014</v>
      </c>
      <c r="H20" s="66">
        <f t="shared" si="2"/>
        <v>10466.906731549778</v>
      </c>
    </row>
    <row r="21" spans="2:8" x14ac:dyDescent="0.25">
      <c r="B21" s="3" t="s">
        <v>9</v>
      </c>
      <c r="C21" s="16">
        <f>C19/(1-(1+C18)^C19*C8/C7)</f>
        <v>262.46405007953501</v>
      </c>
      <c r="D21" s="16"/>
      <c r="E21" s="14">
        <f t="shared" si="0"/>
        <v>1.1666666666666667</v>
      </c>
      <c r="F21" s="12">
        <v>14</v>
      </c>
      <c r="G21" s="13">
        <f t="shared" si="1"/>
        <v>36.464050079535014</v>
      </c>
      <c r="H21" s="66">
        <f t="shared" si="2"/>
        <v>11164.040495534142</v>
      </c>
    </row>
    <row r="22" spans="2:8" x14ac:dyDescent="0.25">
      <c r="B22" s="3" t="s">
        <v>10</v>
      </c>
      <c r="C22" s="15">
        <f>C21-C19</f>
        <v>22.464050079535014</v>
      </c>
      <c r="D22" s="15"/>
      <c r="E22" s="14">
        <f t="shared" si="0"/>
        <v>1.25</v>
      </c>
      <c r="F22" s="12">
        <v>15</v>
      </c>
      <c r="G22" s="13">
        <f t="shared" si="1"/>
        <v>37.464050079535014</v>
      </c>
      <c r="H22" s="66">
        <f t="shared" si="2"/>
        <v>11516.577985205309</v>
      </c>
    </row>
    <row r="23" spans="2:8" ht="15.75" thickBot="1" x14ac:dyDescent="0.3">
      <c r="E23" s="14">
        <f t="shared" si="0"/>
        <v>1.3333333333333333</v>
      </c>
      <c r="F23" s="12">
        <v>16</v>
      </c>
      <c r="G23" s="13">
        <f t="shared" si="1"/>
        <v>38.464050079535014</v>
      </c>
      <c r="H23" s="66">
        <f t="shared" si="2"/>
        <v>11871.783487844899</v>
      </c>
    </row>
    <row r="24" spans="2:8" ht="15.75" thickBot="1" x14ac:dyDescent="0.3">
      <c r="B24" s="1" t="s">
        <v>12</v>
      </c>
      <c r="C24" s="18">
        <f>C7/(C21*(1+C18)^C21)</f>
        <v>264.27929906897708</v>
      </c>
      <c r="D24" s="17"/>
      <c r="E24" s="14">
        <f t="shared" si="0"/>
        <v>1.4166666666666667</v>
      </c>
      <c r="F24" s="12">
        <v>17</v>
      </c>
      <c r="G24" s="13">
        <f t="shared" si="1"/>
        <v>39.464050079535014</v>
      </c>
      <c r="H24" s="66">
        <f t="shared" si="2"/>
        <v>12229.672813998281</v>
      </c>
    </row>
    <row r="25" spans="2:8" x14ac:dyDescent="0.25">
      <c r="E25" s="14">
        <f t="shared" si="0"/>
        <v>1.5</v>
      </c>
      <c r="F25" s="12">
        <v>18</v>
      </c>
      <c r="G25" s="13">
        <f t="shared" si="1"/>
        <v>40.464050079535014</v>
      </c>
      <c r="H25" s="66">
        <f t="shared" si="2"/>
        <v>12590.261858442022</v>
      </c>
    </row>
    <row r="26" spans="2:8" x14ac:dyDescent="0.25">
      <c r="E26" s="14">
        <f t="shared" si="0"/>
        <v>1.5833333333333333</v>
      </c>
      <c r="F26" s="12">
        <v>19</v>
      </c>
      <c r="G26" s="13">
        <f t="shared" si="1"/>
        <v>41.464050079535014</v>
      </c>
      <c r="H26" s="66">
        <f t="shared" si="2"/>
        <v>12953.566600606497</v>
      </c>
    </row>
    <row r="27" spans="2:8" x14ac:dyDescent="0.25">
      <c r="E27" s="14">
        <f t="shared" si="0"/>
        <v>1.6666666666666667</v>
      </c>
      <c r="F27" s="12">
        <v>20</v>
      </c>
      <c r="G27" s="13">
        <f t="shared" si="1"/>
        <v>42.464050079535014</v>
      </c>
      <c r="H27" s="66">
        <f t="shared" si="2"/>
        <v>13319.60310500062</v>
      </c>
    </row>
    <row r="28" spans="2:8" x14ac:dyDescent="0.25">
      <c r="E28" s="14">
        <f t="shared" si="0"/>
        <v>1.75</v>
      </c>
      <c r="F28" s="12">
        <v>21</v>
      </c>
      <c r="G28" s="13">
        <f t="shared" si="1"/>
        <v>43.464050079535014</v>
      </c>
      <c r="H28" s="66">
        <f t="shared" si="2"/>
        <v>13688.38752163855</v>
      </c>
    </row>
    <row r="29" spans="2:8" x14ac:dyDescent="0.25">
      <c r="E29" s="14">
        <f t="shared" si="0"/>
        <v>1.8333333333333333</v>
      </c>
      <c r="F29" s="12">
        <v>22</v>
      </c>
      <c r="G29" s="13">
        <f t="shared" si="1"/>
        <v>44.464050079535014</v>
      </c>
      <c r="H29" s="66">
        <f t="shared" si="2"/>
        <v>14059.936086468504</v>
      </c>
    </row>
    <row r="30" spans="2:8" x14ac:dyDescent="0.25">
      <c r="E30" s="14">
        <f t="shared" si="0"/>
        <v>1.9166666666666667</v>
      </c>
      <c r="F30" s="12">
        <v>23</v>
      </c>
      <c r="G30" s="13">
        <f t="shared" si="1"/>
        <v>45.464050079535014</v>
      </c>
      <c r="H30" s="66">
        <f t="shared" si="2"/>
        <v>14434.265121803632</v>
      </c>
    </row>
    <row r="31" spans="2:8" x14ac:dyDescent="0.25">
      <c r="E31" s="14">
        <f t="shared" si="0"/>
        <v>2</v>
      </c>
      <c r="F31" s="12">
        <v>24</v>
      </c>
      <c r="G31" s="13">
        <f t="shared" si="1"/>
        <v>46.464050079535014</v>
      </c>
      <c r="H31" s="66">
        <f t="shared" si="2"/>
        <v>14811.39103675496</v>
      </c>
    </row>
    <row r="32" spans="2:8" x14ac:dyDescent="0.25">
      <c r="E32" s="14">
        <f t="shared" si="0"/>
        <v>2.0833333333333335</v>
      </c>
      <c r="F32" s="12">
        <v>25</v>
      </c>
      <c r="G32" s="13">
        <f t="shared" si="1"/>
        <v>47.464050079535014</v>
      </c>
      <c r="H32" s="66">
        <f t="shared" si="2"/>
        <v>15191.330327666412</v>
      </c>
    </row>
    <row r="33" spans="5:8" x14ac:dyDescent="0.25">
      <c r="E33" s="14">
        <f t="shared" si="0"/>
        <v>2.1666666666666665</v>
      </c>
      <c r="F33" s="12">
        <v>26</v>
      </c>
      <c r="G33" s="13">
        <f t="shared" si="1"/>
        <v>48.464050079535014</v>
      </c>
      <c r="H33" s="66">
        <f t="shared" si="2"/>
        <v>15574.099578551983</v>
      </c>
    </row>
    <row r="34" spans="5:8" x14ac:dyDescent="0.25">
      <c r="E34" s="14">
        <f t="shared" si="0"/>
        <v>2.25</v>
      </c>
      <c r="F34" s="12">
        <v>27</v>
      </c>
      <c r="G34" s="13">
        <f t="shared" si="1"/>
        <v>49.464050079535014</v>
      </c>
      <c r="H34" s="66">
        <f t="shared" si="2"/>
        <v>15959.715461534943</v>
      </c>
    </row>
    <row r="35" spans="5:8" x14ac:dyDescent="0.25">
      <c r="E35" s="14">
        <f t="shared" si="0"/>
        <v>2.3333333333333335</v>
      </c>
      <c r="F35" s="12">
        <v>28</v>
      </c>
      <c r="G35" s="13">
        <f t="shared" si="1"/>
        <v>50.464050079535014</v>
      </c>
      <c r="H35" s="66">
        <f t="shared" si="2"/>
        <v>16348.194737289228</v>
      </c>
    </row>
    <row r="36" spans="5:8" x14ac:dyDescent="0.25">
      <c r="E36" s="14">
        <f t="shared" si="0"/>
        <v>2.4166666666666665</v>
      </c>
      <c r="F36" s="12">
        <v>29</v>
      </c>
      <c r="G36" s="13">
        <f t="shared" si="1"/>
        <v>51.464050079535014</v>
      </c>
      <c r="H36" s="66">
        <f t="shared" si="2"/>
        <v>16739.554255482926</v>
      </c>
    </row>
    <row r="37" spans="5:8" x14ac:dyDescent="0.25">
      <c r="E37" s="14">
        <f t="shared" si="0"/>
        <v>2.5</v>
      </c>
      <c r="F37" s="12">
        <v>30</v>
      </c>
      <c r="G37" s="13">
        <f t="shared" si="1"/>
        <v>52.464050079535014</v>
      </c>
      <c r="H37" s="66">
        <f t="shared" si="2"/>
        <v>17133.8109552239</v>
      </c>
    </row>
    <row r="38" spans="5:8" x14ac:dyDescent="0.25">
      <c r="E38" s="14">
        <f t="shared" si="0"/>
        <v>2.5833333333333335</v>
      </c>
      <c r="F38" s="12">
        <v>31</v>
      </c>
      <c r="G38" s="13">
        <f t="shared" si="1"/>
        <v>53.464050079535014</v>
      </c>
      <c r="H38" s="66">
        <f t="shared" si="2"/>
        <v>17530.981865507576</v>
      </c>
    </row>
    <row r="39" spans="5:8" x14ac:dyDescent="0.25">
      <c r="E39" s="14">
        <f t="shared" si="0"/>
        <v>2.6666666666666665</v>
      </c>
      <c r="F39" s="12">
        <v>32</v>
      </c>
      <c r="G39" s="13">
        <f t="shared" si="1"/>
        <v>54.464050079535014</v>
      </c>
      <c r="H39" s="66">
        <f t="shared" si="2"/>
        <v>17931.084105666887</v>
      </c>
    </row>
    <row r="40" spans="5:8" x14ac:dyDescent="0.25">
      <c r="E40" s="14">
        <f t="shared" si="0"/>
        <v>2.75</v>
      </c>
      <c r="F40" s="12">
        <v>33</v>
      </c>
      <c r="G40" s="13">
        <f t="shared" si="1"/>
        <v>55.464050079535014</v>
      </c>
      <c r="H40" s="66">
        <f t="shared" si="2"/>
        <v>18334.134885824358</v>
      </c>
    </row>
    <row r="41" spans="5:8" x14ac:dyDescent="0.25">
      <c r="E41" s="14">
        <f t="shared" si="0"/>
        <v>2.8333333333333335</v>
      </c>
      <c r="F41" s="12">
        <v>34</v>
      </c>
      <c r="G41" s="13">
        <f t="shared" si="1"/>
        <v>56.464050079535014</v>
      </c>
      <c r="H41" s="66">
        <f t="shared" si="2"/>
        <v>18740.151507346418</v>
      </c>
    </row>
    <row r="42" spans="5:8" x14ac:dyDescent="0.25">
      <c r="E42" s="14">
        <f t="shared" si="0"/>
        <v>2.9166666666666665</v>
      </c>
      <c r="F42" s="12">
        <v>35</v>
      </c>
      <c r="G42" s="13">
        <f t="shared" si="1"/>
        <v>57.464050079535014</v>
      </c>
      <c r="H42" s="66">
        <f t="shared" si="2"/>
        <v>19149.151363299865</v>
      </c>
    </row>
    <row r="43" spans="5:8" x14ac:dyDescent="0.25">
      <c r="E43" s="14">
        <f t="shared" si="0"/>
        <v>3</v>
      </c>
      <c r="F43" s="12">
        <v>36</v>
      </c>
      <c r="G43" s="13">
        <f t="shared" si="1"/>
        <v>58.464050079535014</v>
      </c>
      <c r="H43" s="66">
        <f t="shared" si="2"/>
        <v>19561.151938910531</v>
      </c>
    </row>
    <row r="44" spans="5:8" x14ac:dyDescent="0.25">
      <c r="E44" s="14">
        <f t="shared" si="0"/>
        <v>3.0833333333333335</v>
      </c>
      <c r="F44" s="12">
        <v>37</v>
      </c>
      <c r="G44" s="13">
        <f t="shared" si="1"/>
        <v>59.464050079535014</v>
      </c>
      <c r="H44" s="66">
        <f t="shared" si="2"/>
        <v>19976.170812024186</v>
      </c>
    </row>
    <row r="45" spans="5:8" x14ac:dyDescent="0.25">
      <c r="E45" s="14">
        <f t="shared" si="0"/>
        <v>3.1666666666666665</v>
      </c>
      <c r="F45" s="12">
        <v>38</v>
      </c>
      <c r="G45" s="13">
        <f t="shared" si="1"/>
        <v>60.464050079535014</v>
      </c>
      <c r="H45" s="66">
        <f t="shared" si="2"/>
        <v>20394.225653569625</v>
      </c>
    </row>
    <row r="46" spans="5:8" x14ac:dyDescent="0.25">
      <c r="E46" s="14">
        <f t="shared" si="0"/>
        <v>3.25</v>
      </c>
      <c r="F46" s="12">
        <v>39</v>
      </c>
      <c r="G46" s="13">
        <f t="shared" si="1"/>
        <v>61.464050079535014</v>
      </c>
      <c r="H46" s="66">
        <f t="shared" si="2"/>
        <v>20815.334228024029</v>
      </c>
    </row>
    <row r="47" spans="5:8" x14ac:dyDescent="0.25">
      <c r="E47" s="14">
        <f t="shared" si="0"/>
        <v>3.3333333333333335</v>
      </c>
      <c r="F47" s="12">
        <v>40</v>
      </c>
      <c r="G47" s="13">
        <f t="shared" si="1"/>
        <v>62.464050079535014</v>
      </c>
      <c r="H47" s="66">
        <f t="shared" si="2"/>
        <v>21239.514393880501</v>
      </c>
    </row>
    <row r="48" spans="5:8" x14ac:dyDescent="0.25">
      <c r="E48" s="14">
        <f t="shared" si="0"/>
        <v>3.4166666666666665</v>
      </c>
      <c r="F48" s="12">
        <v>41</v>
      </c>
      <c r="G48" s="13">
        <f t="shared" si="1"/>
        <v>63.464050079535014</v>
      </c>
      <c r="H48" s="66">
        <f t="shared" si="2"/>
        <v>21666.784104117953</v>
      </c>
    </row>
    <row r="49" spans="2:8" x14ac:dyDescent="0.25">
      <c r="B49" s="68" t="s">
        <v>37</v>
      </c>
      <c r="C49" s="68"/>
      <c r="E49" s="14">
        <f t="shared" si="0"/>
        <v>3.5</v>
      </c>
      <c r="F49" s="12">
        <v>42</v>
      </c>
      <c r="G49" s="13">
        <f t="shared" si="1"/>
        <v>64.464050079535014</v>
      </c>
      <c r="H49" s="66">
        <f t="shared" si="2"/>
        <v>22097.161406673134</v>
      </c>
    </row>
    <row r="50" spans="2:8" x14ac:dyDescent="0.25">
      <c r="B50" s="68"/>
      <c r="C50" s="68"/>
      <c r="E50" s="14">
        <f t="shared" si="0"/>
        <v>3.5833333333333335</v>
      </c>
      <c r="F50" s="12">
        <v>43</v>
      </c>
      <c r="G50" s="13">
        <f t="shared" si="1"/>
        <v>65.464050079535014</v>
      </c>
      <c r="H50" s="66">
        <f t="shared" si="2"/>
        <v>22530.664444915044</v>
      </c>
    </row>
    <row r="51" spans="2:8" x14ac:dyDescent="0.25">
      <c r="E51" s="14">
        <f t="shared" si="0"/>
        <v>3.6666666666666665</v>
      </c>
      <c r="F51" s="12">
        <v>44</v>
      </c>
      <c r="G51" s="13">
        <f t="shared" si="1"/>
        <v>66.464050079535014</v>
      </c>
      <c r="H51" s="66">
        <f t="shared" si="2"/>
        <v>22967.311458121545</v>
      </c>
    </row>
    <row r="52" spans="2:8" x14ac:dyDescent="0.25">
      <c r="E52" s="14">
        <f t="shared" si="0"/>
        <v>3.75</v>
      </c>
      <c r="F52" s="12">
        <v>45</v>
      </c>
      <c r="G52" s="13">
        <f t="shared" si="1"/>
        <v>67.464050079535014</v>
      </c>
      <c r="H52" s="66">
        <f t="shared" si="2"/>
        <v>23407.12078195834</v>
      </c>
    </row>
    <row r="53" spans="2:8" x14ac:dyDescent="0.25">
      <c r="E53" s="14">
        <f t="shared" si="0"/>
        <v>3.8333333333333335</v>
      </c>
      <c r="F53" s="12">
        <v>46</v>
      </c>
      <c r="G53" s="13">
        <f t="shared" si="1"/>
        <v>68.464050079535014</v>
      </c>
      <c r="H53" s="66">
        <f t="shared" si="2"/>
        <v>23850.110848960183</v>
      </c>
    </row>
    <row r="54" spans="2:8" x14ac:dyDescent="0.25">
      <c r="E54" s="14">
        <f t="shared" si="0"/>
        <v>3.9166666666666665</v>
      </c>
      <c r="F54" s="12">
        <v>47</v>
      </c>
      <c r="G54" s="13">
        <f t="shared" si="1"/>
        <v>69.464050079535014</v>
      </c>
      <c r="H54" s="66">
        <f t="shared" si="2"/>
        <v>24296.300189014466</v>
      </c>
    </row>
    <row r="55" spans="2:8" x14ac:dyDescent="0.25">
      <c r="E55" s="14">
        <f t="shared" si="0"/>
        <v>4</v>
      </c>
      <c r="F55" s="12">
        <v>48</v>
      </c>
      <c r="G55" s="13">
        <f t="shared" si="1"/>
        <v>70.464050079535014</v>
      </c>
      <c r="H55" s="66">
        <f t="shared" si="2"/>
        <v>24745.707429847091</v>
      </c>
    </row>
    <row r="56" spans="2:8" x14ac:dyDescent="0.25">
      <c r="E56" s="14">
        <f t="shared" si="0"/>
        <v>4.083333333333333</v>
      </c>
      <c r="F56" s="12">
        <v>49</v>
      </c>
      <c r="G56" s="13">
        <f t="shared" si="1"/>
        <v>71.464050079535014</v>
      </c>
      <c r="H56" s="66">
        <f t="shared" si="2"/>
        <v>25198.351297510715</v>
      </c>
    </row>
    <row r="57" spans="2:8" x14ac:dyDescent="0.25">
      <c r="E57" s="14">
        <f t="shared" si="0"/>
        <v>4.166666666666667</v>
      </c>
      <c r="F57" s="12">
        <v>50</v>
      </c>
      <c r="G57" s="13">
        <f t="shared" si="1"/>
        <v>72.464050079535014</v>
      </c>
      <c r="H57" s="66">
        <f t="shared" si="2"/>
        <v>25654.250616875299</v>
      </c>
    </row>
    <row r="58" spans="2:8" x14ac:dyDescent="0.25">
      <c r="E58" s="14">
        <f t="shared" si="0"/>
        <v>4.25</v>
      </c>
      <c r="F58" s="12">
        <v>51</v>
      </c>
      <c r="G58" s="13">
        <f t="shared" si="1"/>
        <v>73.464050079535014</v>
      </c>
      <c r="H58" s="66">
        <f t="shared" si="2"/>
        <v>26113.424312121078</v>
      </c>
    </row>
    <row r="59" spans="2:8" x14ac:dyDescent="0.25">
      <c r="E59" s="14">
        <f t="shared" si="0"/>
        <v>4.333333333333333</v>
      </c>
      <c r="F59" s="12">
        <v>52</v>
      </c>
      <c r="G59" s="13">
        <f t="shared" si="1"/>
        <v>74.464050079535014</v>
      </c>
      <c r="H59" s="66">
        <f t="shared" si="2"/>
        <v>26575.891407233848</v>
      </c>
    </row>
    <row r="60" spans="2:8" x14ac:dyDescent="0.25">
      <c r="E60" s="14">
        <f t="shared" si="0"/>
        <v>4.416666666666667</v>
      </c>
      <c r="F60" s="12">
        <v>53</v>
      </c>
      <c r="G60" s="13">
        <f t="shared" si="1"/>
        <v>75.464050079535014</v>
      </c>
      <c r="H60" s="66">
        <f t="shared" si="2"/>
        <v>27041.67102650263</v>
      </c>
    </row>
    <row r="61" spans="2:8" x14ac:dyDescent="0.25">
      <c r="E61" s="14">
        <f t="shared" si="0"/>
        <v>4.5</v>
      </c>
      <c r="F61" s="12">
        <v>54</v>
      </c>
      <c r="G61" s="13">
        <f t="shared" si="1"/>
        <v>76.464050079535014</v>
      </c>
      <c r="H61" s="66">
        <f t="shared" si="2"/>
        <v>27510.782395019793</v>
      </c>
    </row>
    <row r="62" spans="2:8" x14ac:dyDescent="0.25">
      <c r="E62" s="14">
        <f t="shared" si="0"/>
        <v>4.583333333333333</v>
      </c>
      <c r="F62" s="12">
        <v>55</v>
      </c>
      <c r="G62" s="13">
        <f t="shared" si="1"/>
        <v>77.464050079535014</v>
      </c>
      <c r="H62" s="66">
        <f t="shared" si="2"/>
        <v>27983.244839183499</v>
      </c>
    </row>
    <row r="63" spans="2:8" x14ac:dyDescent="0.25">
      <c r="E63" s="14">
        <f t="shared" si="0"/>
        <v>4.666666666666667</v>
      </c>
      <c r="F63" s="12">
        <v>56</v>
      </c>
      <c r="G63" s="13">
        <f t="shared" si="1"/>
        <v>78.464050079535014</v>
      </c>
      <c r="H63" s="66">
        <f t="shared" si="2"/>
        <v>28459.077787202634</v>
      </c>
    </row>
    <row r="64" spans="2:8" x14ac:dyDescent="0.25">
      <c r="E64" s="14">
        <f t="shared" si="0"/>
        <v>4.75</v>
      </c>
      <c r="F64" s="12">
        <v>57</v>
      </c>
      <c r="G64" s="13">
        <f t="shared" si="1"/>
        <v>79.464050079535014</v>
      </c>
      <c r="H64" s="66">
        <f t="shared" si="2"/>
        <v>28938.30076960412</v>
      </c>
    </row>
    <row r="65" spans="5:8" x14ac:dyDescent="0.25">
      <c r="E65" s="14">
        <f t="shared" si="0"/>
        <v>4.833333333333333</v>
      </c>
      <c r="F65" s="12">
        <v>58</v>
      </c>
      <c r="G65" s="13">
        <f t="shared" si="1"/>
        <v>80.464050079535014</v>
      </c>
      <c r="H65" s="66">
        <f t="shared" si="2"/>
        <v>29420.933419742669</v>
      </c>
    </row>
    <row r="66" spans="5:8" x14ac:dyDescent="0.25">
      <c r="E66" s="14">
        <f t="shared" si="0"/>
        <v>4.916666666666667</v>
      </c>
      <c r="F66" s="12">
        <v>59</v>
      </c>
      <c r="G66" s="13">
        <f t="shared" si="1"/>
        <v>81.464050079535014</v>
      </c>
      <c r="H66" s="66">
        <f t="shared" si="2"/>
        <v>29906.995474313004</v>
      </c>
    </row>
    <row r="67" spans="5:8" x14ac:dyDescent="0.25">
      <c r="E67" s="14">
        <f t="shared" si="0"/>
        <v>5</v>
      </c>
      <c r="F67" s="12">
        <v>60</v>
      </c>
      <c r="G67" s="13">
        <f t="shared" si="1"/>
        <v>82.464050079535014</v>
      </c>
      <c r="H67" s="66">
        <f t="shared" si="2"/>
        <v>30396.506773864548</v>
      </c>
    </row>
    <row r="68" spans="5:8" x14ac:dyDescent="0.25">
      <c r="E68" s="14">
        <f t="shared" si="0"/>
        <v>5.083333333333333</v>
      </c>
      <c r="F68" s="12">
        <v>61</v>
      </c>
      <c r="G68" s="13">
        <f t="shared" si="1"/>
        <v>83.464050079535014</v>
      </c>
      <c r="H68" s="66">
        <f t="shared" si="2"/>
        <v>30889.487263318551</v>
      </c>
    </row>
    <row r="69" spans="5:8" x14ac:dyDescent="0.25">
      <c r="E69" s="14">
        <f t="shared" si="0"/>
        <v>5.166666666666667</v>
      </c>
      <c r="F69" s="12">
        <v>62</v>
      </c>
      <c r="G69" s="13">
        <f t="shared" si="1"/>
        <v>84.464050079535014</v>
      </c>
      <c r="H69" s="66">
        <f t="shared" si="2"/>
        <v>31385.956992487714</v>
      </c>
    </row>
    <row r="70" spans="5:8" x14ac:dyDescent="0.25">
      <c r="E70" s="14">
        <f t="shared" si="0"/>
        <v>5.25</v>
      </c>
      <c r="F70" s="12">
        <v>63</v>
      </c>
      <c r="G70" s="13">
        <f t="shared" si="1"/>
        <v>85.464050079535014</v>
      </c>
      <c r="H70" s="66">
        <f t="shared" si="2"/>
        <v>31885.936116598354</v>
      </c>
    </row>
    <row r="71" spans="5:8" x14ac:dyDescent="0.25">
      <c r="E71" s="14">
        <f t="shared" si="0"/>
        <v>5.333333333333333</v>
      </c>
      <c r="F71" s="12">
        <v>64</v>
      </c>
      <c r="G71" s="13">
        <f t="shared" si="1"/>
        <v>86.464050079535014</v>
      </c>
      <c r="H71" s="66">
        <f t="shared" si="2"/>
        <v>32389.444896814995</v>
      </c>
    </row>
    <row r="72" spans="5:8" x14ac:dyDescent="0.25">
      <c r="E72" s="14">
        <f t="shared" si="0"/>
        <v>5.416666666666667</v>
      </c>
      <c r="F72" s="12">
        <v>65</v>
      </c>
      <c r="G72" s="13">
        <f t="shared" si="1"/>
        <v>87.464050079535014</v>
      </c>
      <c r="H72" s="66">
        <f t="shared" si="2"/>
        <v>32896.503700767542</v>
      </c>
    </row>
    <row r="73" spans="5:8" x14ac:dyDescent="0.25">
      <c r="E73" s="14">
        <f t="shared" ref="E73:E136" si="3">F73/$C$10</f>
        <v>5.5</v>
      </c>
      <c r="F73" s="12">
        <v>66</v>
      </c>
      <c r="G73" s="13">
        <f t="shared" ref="G73:G136" si="4">$C$22+F73</f>
        <v>88.464050079535014</v>
      </c>
      <c r="H73" s="66">
        <f t="shared" ref="H73:H136" si="5">$C$24*G73*(1+$C$18)^G73</f>
        <v>33407.133003080955</v>
      </c>
    </row>
    <row r="74" spans="5:8" x14ac:dyDescent="0.25">
      <c r="E74" s="14">
        <f t="shared" si="3"/>
        <v>5.583333333333333</v>
      </c>
      <c r="F74" s="12">
        <v>67</v>
      </c>
      <c r="G74" s="13">
        <f t="shared" si="4"/>
        <v>89.464050079535014</v>
      </c>
      <c r="H74" s="66">
        <f t="shared" si="5"/>
        <v>33921.353385907481</v>
      </c>
    </row>
    <row r="75" spans="5:8" x14ac:dyDescent="0.25">
      <c r="E75" s="14">
        <f t="shared" si="3"/>
        <v>5.666666666666667</v>
      </c>
      <c r="F75" s="12">
        <v>68</v>
      </c>
      <c r="G75" s="13">
        <f t="shared" si="4"/>
        <v>90.464050079535014</v>
      </c>
      <c r="H75" s="66">
        <f t="shared" si="5"/>
        <v>34439.185539461447</v>
      </c>
    </row>
    <row r="76" spans="5:8" x14ac:dyDescent="0.25">
      <c r="E76" s="14">
        <f t="shared" si="3"/>
        <v>5.75</v>
      </c>
      <c r="F76" s="12">
        <v>69</v>
      </c>
      <c r="G76" s="13">
        <f t="shared" si="4"/>
        <v>91.464050079535014</v>
      </c>
      <c r="H76" s="66">
        <f t="shared" si="5"/>
        <v>34960.650262556592</v>
      </c>
    </row>
    <row r="77" spans="5:8" x14ac:dyDescent="0.25">
      <c r="E77" s="14">
        <f t="shared" si="3"/>
        <v>5.833333333333333</v>
      </c>
      <c r="F77" s="12">
        <v>70</v>
      </c>
      <c r="G77" s="13">
        <f t="shared" si="4"/>
        <v>92.464050079535014</v>
      </c>
      <c r="H77" s="66">
        <f t="shared" si="5"/>
        <v>35485.768463145978</v>
      </c>
    </row>
    <row r="78" spans="5:8" x14ac:dyDescent="0.25">
      <c r="E78" s="14">
        <f t="shared" si="3"/>
        <v>5.916666666666667</v>
      </c>
      <c r="F78" s="12">
        <v>71</v>
      </c>
      <c r="G78" s="13">
        <f t="shared" si="4"/>
        <v>93.464050079535014</v>
      </c>
      <c r="H78" s="66">
        <f t="shared" si="5"/>
        <v>36014.561158864533</v>
      </c>
    </row>
    <row r="79" spans="5:8" x14ac:dyDescent="0.25">
      <c r="E79" s="14">
        <f t="shared" si="3"/>
        <v>6</v>
      </c>
      <c r="F79" s="12">
        <v>72</v>
      </c>
      <c r="G79" s="13">
        <f t="shared" si="4"/>
        <v>94.464050079535014</v>
      </c>
      <c r="H79" s="66">
        <f t="shared" si="5"/>
        <v>36547.049477574183</v>
      </c>
    </row>
    <row r="80" spans="5:8" x14ac:dyDescent="0.25">
      <c r="E80" s="14">
        <f t="shared" si="3"/>
        <v>6.083333333333333</v>
      </c>
      <c r="F80" s="12">
        <v>73</v>
      </c>
      <c r="G80" s="13">
        <f t="shared" si="4"/>
        <v>95.464050079535014</v>
      </c>
      <c r="H80" s="66">
        <f t="shared" si="5"/>
        <v>37083.254657911522</v>
      </c>
    </row>
    <row r="81" spans="5:8" x14ac:dyDescent="0.25">
      <c r="E81" s="14">
        <f t="shared" si="3"/>
        <v>6.166666666666667</v>
      </c>
      <c r="F81" s="12">
        <v>74</v>
      </c>
      <c r="G81" s="13">
        <f t="shared" si="4"/>
        <v>96.464050079535014</v>
      </c>
      <c r="H81" s="66">
        <f t="shared" si="5"/>
        <v>37623.198049838276</v>
      </c>
    </row>
    <row r="82" spans="5:8" x14ac:dyDescent="0.25">
      <c r="E82" s="14">
        <f t="shared" si="3"/>
        <v>6.25</v>
      </c>
      <c r="F82" s="12">
        <v>75</v>
      </c>
      <c r="G82" s="13">
        <f t="shared" si="4"/>
        <v>97.464050079535014</v>
      </c>
      <c r="H82" s="66">
        <f t="shared" si="5"/>
        <v>38166.901115194181</v>
      </c>
    </row>
    <row r="83" spans="5:8" x14ac:dyDescent="0.25">
      <c r="E83" s="14">
        <f t="shared" si="3"/>
        <v>6.333333333333333</v>
      </c>
      <c r="F83" s="12">
        <v>76</v>
      </c>
      <c r="G83" s="13">
        <f t="shared" si="4"/>
        <v>98.464050079535014</v>
      </c>
      <c r="H83" s="66">
        <f t="shared" si="5"/>
        <v>38714.385428252761</v>
      </c>
    </row>
    <row r="84" spans="5:8" x14ac:dyDescent="0.25">
      <c r="E84" s="14">
        <f t="shared" si="3"/>
        <v>6.416666666666667</v>
      </c>
      <c r="F84" s="12">
        <v>77</v>
      </c>
      <c r="G84" s="13">
        <f t="shared" si="4"/>
        <v>99.464050079535014</v>
      </c>
      <c r="H84" s="66">
        <f t="shared" si="5"/>
        <v>39265.672676279537</v>
      </c>
    </row>
    <row r="85" spans="5:8" x14ac:dyDescent="0.25">
      <c r="E85" s="14">
        <f t="shared" si="3"/>
        <v>6.5</v>
      </c>
      <c r="F85" s="12">
        <v>78</v>
      </c>
      <c r="G85" s="13">
        <f t="shared" si="4"/>
        <v>100.46405007953501</v>
      </c>
      <c r="H85" s="66">
        <f t="shared" si="5"/>
        <v>39820.784660093086</v>
      </c>
    </row>
    <row r="86" spans="5:8" x14ac:dyDescent="0.25">
      <c r="E86" s="14">
        <f t="shared" si="3"/>
        <v>6.583333333333333</v>
      </c>
      <c r="F86" s="12">
        <v>79</v>
      </c>
      <c r="G86" s="13">
        <f t="shared" si="4"/>
        <v>101.46405007953501</v>
      </c>
      <c r="H86" s="66">
        <f t="shared" si="5"/>
        <v>40379.743294628708</v>
      </c>
    </row>
    <row r="87" spans="5:8" x14ac:dyDescent="0.25">
      <c r="E87" s="14">
        <f t="shared" si="3"/>
        <v>6.666666666666667</v>
      </c>
      <c r="F87" s="12">
        <v>80</v>
      </c>
      <c r="G87" s="13">
        <f t="shared" si="4"/>
        <v>102.46405007953501</v>
      </c>
      <c r="H87" s="66">
        <f t="shared" si="5"/>
        <v>40942.570609504823</v>
      </c>
    </row>
    <row r="88" spans="5:8" x14ac:dyDescent="0.25">
      <c r="E88" s="14">
        <f t="shared" si="3"/>
        <v>6.75</v>
      </c>
      <c r="F88" s="12">
        <v>81</v>
      </c>
      <c r="G88" s="13">
        <f t="shared" si="4"/>
        <v>103.46405007953501</v>
      </c>
      <c r="H88" s="66">
        <f t="shared" si="5"/>
        <v>41509.288749592022</v>
      </c>
    </row>
    <row r="89" spans="5:8" x14ac:dyDescent="0.25">
      <c r="E89" s="14">
        <f t="shared" si="3"/>
        <v>6.833333333333333</v>
      </c>
      <c r="F89" s="12">
        <v>82</v>
      </c>
      <c r="G89" s="13">
        <f t="shared" si="4"/>
        <v>104.46405007953501</v>
      </c>
      <c r="H89" s="66">
        <f t="shared" si="5"/>
        <v>42079.919975584955</v>
      </c>
    </row>
    <row r="90" spans="5:8" x14ac:dyDescent="0.25">
      <c r="E90" s="14">
        <f t="shared" si="3"/>
        <v>6.916666666666667</v>
      </c>
      <c r="F90" s="12">
        <v>83</v>
      </c>
      <c r="G90" s="13">
        <f t="shared" si="4"/>
        <v>105.46405007953501</v>
      </c>
      <c r="H90" s="66">
        <f t="shared" si="5"/>
        <v>42654.486664576863</v>
      </c>
    </row>
    <row r="91" spans="5:8" x14ac:dyDescent="0.25">
      <c r="E91" s="14">
        <f t="shared" si="3"/>
        <v>7</v>
      </c>
      <c r="F91" s="12">
        <v>84</v>
      </c>
      <c r="G91" s="13">
        <f t="shared" si="4"/>
        <v>106.46405007953501</v>
      </c>
      <c r="H91" s="66">
        <f t="shared" si="5"/>
        <v>43233.011310636903</v>
      </c>
    </row>
    <row r="92" spans="5:8" x14ac:dyDescent="0.25">
      <c r="E92" s="14">
        <f t="shared" si="3"/>
        <v>7.083333333333333</v>
      </c>
      <c r="F92" s="12">
        <v>85</v>
      </c>
      <c r="G92" s="13">
        <f t="shared" si="4"/>
        <v>107.46405007953501</v>
      </c>
      <c r="H92" s="66">
        <f t="shared" si="5"/>
        <v>43815.516525390223</v>
      </c>
    </row>
    <row r="93" spans="5:8" x14ac:dyDescent="0.25">
      <c r="E93" s="14">
        <f t="shared" si="3"/>
        <v>7.166666666666667</v>
      </c>
      <c r="F93" s="12">
        <v>86</v>
      </c>
      <c r="G93" s="13">
        <f t="shared" si="4"/>
        <v>108.46405007953501</v>
      </c>
      <c r="H93" s="66">
        <f t="shared" si="5"/>
        <v>44402.025038600848</v>
      </c>
    </row>
    <row r="94" spans="5:8" x14ac:dyDescent="0.25">
      <c r="E94" s="14">
        <f t="shared" si="3"/>
        <v>7.25</v>
      </c>
      <c r="F94" s="12">
        <v>87</v>
      </c>
      <c r="G94" s="13">
        <f t="shared" si="4"/>
        <v>109.46405007953501</v>
      </c>
      <c r="H94" s="66">
        <f t="shared" si="5"/>
        <v>44992.559698757323</v>
      </c>
    </row>
    <row r="95" spans="5:8" x14ac:dyDescent="0.25">
      <c r="E95" s="14">
        <f t="shared" si="3"/>
        <v>7.333333333333333</v>
      </c>
      <c r="F95" s="12">
        <v>88</v>
      </c>
      <c r="G95" s="13">
        <f t="shared" si="4"/>
        <v>110.46405007953501</v>
      </c>
      <c r="H95" s="66">
        <f t="shared" si="5"/>
        <v>45587.143473661163</v>
      </c>
    </row>
    <row r="96" spans="5:8" x14ac:dyDescent="0.25">
      <c r="E96" s="14">
        <f t="shared" si="3"/>
        <v>7.416666666666667</v>
      </c>
      <c r="F96" s="12">
        <v>89</v>
      </c>
      <c r="G96" s="13">
        <f t="shared" si="4"/>
        <v>111.46405007953501</v>
      </c>
      <c r="H96" s="66">
        <f t="shared" si="5"/>
        <v>46185.799451018131</v>
      </c>
    </row>
    <row r="97" spans="5:8" x14ac:dyDescent="0.25">
      <c r="E97" s="14">
        <f t="shared" si="3"/>
        <v>7.5</v>
      </c>
      <c r="F97" s="12">
        <v>90</v>
      </c>
      <c r="G97" s="13">
        <f t="shared" si="4"/>
        <v>112.46405007953501</v>
      </c>
      <c r="H97" s="66">
        <f t="shared" si="5"/>
        <v>46788.550839032367</v>
      </c>
    </row>
    <row r="98" spans="5:8" x14ac:dyDescent="0.25">
      <c r="E98" s="14">
        <f t="shared" si="3"/>
        <v>7.583333333333333</v>
      </c>
      <c r="F98" s="12">
        <v>91</v>
      </c>
      <c r="G98" s="13">
        <f t="shared" si="4"/>
        <v>113.46405007953501</v>
      </c>
      <c r="H98" s="66">
        <f t="shared" si="5"/>
        <v>47395.420967003287</v>
      </c>
    </row>
    <row r="99" spans="5:8" x14ac:dyDescent="0.25">
      <c r="E99" s="14">
        <f t="shared" si="3"/>
        <v>7.666666666666667</v>
      </c>
      <c r="F99" s="12">
        <v>92</v>
      </c>
      <c r="G99" s="13">
        <f t="shared" si="4"/>
        <v>114.46405007953501</v>
      </c>
      <c r="H99" s="66">
        <f t="shared" si="5"/>
        <v>48006.433285925486</v>
      </c>
    </row>
    <row r="100" spans="5:8" x14ac:dyDescent="0.25">
      <c r="E100" s="14">
        <f t="shared" si="3"/>
        <v>7.75</v>
      </c>
      <c r="F100" s="12">
        <v>93</v>
      </c>
      <c r="G100" s="13">
        <f t="shared" si="4"/>
        <v>115.46405007953501</v>
      </c>
      <c r="H100" s="66">
        <f t="shared" si="5"/>
        <v>48621.611369091304</v>
      </c>
    </row>
    <row r="101" spans="5:8" x14ac:dyDescent="0.25">
      <c r="E101" s="14">
        <f t="shared" si="3"/>
        <v>7.833333333333333</v>
      </c>
      <c r="F101" s="12">
        <v>94</v>
      </c>
      <c r="G101" s="13">
        <f t="shared" si="4"/>
        <v>116.46405007953501</v>
      </c>
      <c r="H101" s="66">
        <f t="shared" si="5"/>
        <v>49240.978912696468</v>
      </c>
    </row>
    <row r="102" spans="5:8" x14ac:dyDescent="0.25">
      <c r="E102" s="14">
        <f t="shared" si="3"/>
        <v>7.916666666666667</v>
      </c>
      <c r="F102" s="12">
        <v>95</v>
      </c>
      <c r="G102" s="13">
        <f t="shared" si="4"/>
        <v>117.46405007953501</v>
      </c>
      <c r="H102" s="66">
        <f t="shared" si="5"/>
        <v>49864.559736448507</v>
      </c>
    </row>
    <row r="103" spans="5:8" x14ac:dyDescent="0.25">
      <c r="E103" s="14">
        <f t="shared" si="3"/>
        <v>8</v>
      </c>
      <c r="F103" s="12">
        <v>96</v>
      </c>
      <c r="G103" s="13">
        <f t="shared" si="4"/>
        <v>118.46405007953501</v>
      </c>
      <c r="H103" s="66">
        <f t="shared" si="5"/>
        <v>50492.37778417817</v>
      </c>
    </row>
    <row r="104" spans="5:8" x14ac:dyDescent="0.25">
      <c r="E104" s="14">
        <f t="shared" si="3"/>
        <v>8.0833333333333339</v>
      </c>
      <c r="F104" s="12">
        <v>97</v>
      </c>
      <c r="G104" s="13">
        <f t="shared" si="4"/>
        <v>119.46405007953501</v>
      </c>
      <c r="H104" s="66">
        <f t="shared" si="5"/>
        <v>51124.457124453671</v>
      </c>
    </row>
    <row r="105" spans="5:8" x14ac:dyDescent="0.25">
      <c r="E105" s="14">
        <f t="shared" si="3"/>
        <v>8.1666666666666661</v>
      </c>
      <c r="F105" s="12">
        <v>98</v>
      </c>
      <c r="G105" s="13">
        <f t="shared" si="4"/>
        <v>120.46405007953501</v>
      </c>
      <c r="H105" s="66">
        <f t="shared" si="5"/>
        <v>51760.82195119797</v>
      </c>
    </row>
    <row r="106" spans="5:8" x14ac:dyDescent="0.25">
      <c r="E106" s="14">
        <f t="shared" si="3"/>
        <v>8.25</v>
      </c>
      <c r="F106" s="12">
        <v>99</v>
      </c>
      <c r="G106" s="13">
        <f t="shared" si="4"/>
        <v>121.46405007953501</v>
      </c>
      <c r="H106" s="66">
        <f t="shared" si="5"/>
        <v>52401.496584308908</v>
      </c>
    </row>
    <row r="107" spans="5:8" x14ac:dyDescent="0.25">
      <c r="E107" s="14">
        <f t="shared" si="3"/>
        <v>8.3333333333333339</v>
      </c>
      <c r="F107" s="12">
        <v>100</v>
      </c>
      <c r="G107" s="13">
        <f t="shared" si="4"/>
        <v>122.46405007953501</v>
      </c>
      <c r="H107" s="66">
        <f t="shared" si="5"/>
        <v>53046.505470282427</v>
      </c>
    </row>
    <row r="108" spans="5:8" x14ac:dyDescent="0.25">
      <c r="E108" s="14">
        <f t="shared" si="3"/>
        <v>8.4166666666666661</v>
      </c>
      <c r="F108" s="12">
        <v>101</v>
      </c>
      <c r="G108" s="13">
        <f t="shared" si="4"/>
        <v>123.46405007953501</v>
      </c>
      <c r="H108" s="66">
        <f t="shared" si="5"/>
        <v>53695.873182838615</v>
      </c>
    </row>
    <row r="109" spans="5:8" x14ac:dyDescent="0.25">
      <c r="E109" s="14">
        <f t="shared" si="3"/>
        <v>8.5</v>
      </c>
      <c r="F109" s="12">
        <v>102</v>
      </c>
      <c r="G109" s="13">
        <f t="shared" si="4"/>
        <v>124.46405007953501</v>
      </c>
      <c r="H109" s="66">
        <f t="shared" si="5"/>
        <v>54349.624423550908</v>
      </c>
    </row>
    <row r="110" spans="5:8" x14ac:dyDescent="0.25">
      <c r="E110" s="14">
        <f t="shared" si="3"/>
        <v>8.5833333333333339</v>
      </c>
      <c r="F110" s="12">
        <v>103</v>
      </c>
      <c r="G110" s="13">
        <f t="shared" si="4"/>
        <v>125.46405007953501</v>
      </c>
      <c r="H110" s="66">
        <f t="shared" si="5"/>
        <v>55007.784022478198</v>
      </c>
    </row>
    <row r="111" spans="5:8" x14ac:dyDescent="0.25">
      <c r="E111" s="14">
        <f t="shared" si="3"/>
        <v>8.6666666666666661</v>
      </c>
      <c r="F111" s="12">
        <v>104</v>
      </c>
      <c r="G111" s="13">
        <f t="shared" si="4"/>
        <v>126.46405007953501</v>
      </c>
      <c r="H111" s="66">
        <f t="shared" si="5"/>
        <v>55670.376938799964</v>
      </c>
    </row>
    <row r="112" spans="5:8" x14ac:dyDescent="0.25">
      <c r="E112" s="14">
        <f t="shared" si="3"/>
        <v>8.75</v>
      </c>
      <c r="F112" s="12">
        <v>105</v>
      </c>
      <c r="G112" s="13">
        <f t="shared" si="4"/>
        <v>127.46405007953501</v>
      </c>
      <c r="H112" s="66">
        <f t="shared" si="5"/>
        <v>56337.428261454486</v>
      </c>
    </row>
    <row r="113" spans="5:8" x14ac:dyDescent="0.25">
      <c r="E113" s="14">
        <f t="shared" si="3"/>
        <v>8.8333333333333339</v>
      </c>
      <c r="F113" s="12">
        <v>106</v>
      </c>
      <c r="G113" s="13">
        <f t="shared" si="4"/>
        <v>128.46405007953501</v>
      </c>
      <c r="H113" s="66">
        <f t="shared" si="5"/>
        <v>57008.963209780071</v>
      </c>
    </row>
    <row r="114" spans="5:8" x14ac:dyDescent="0.25">
      <c r="E114" s="14">
        <f t="shared" si="3"/>
        <v>8.9166666666666661</v>
      </c>
      <c r="F114" s="12">
        <v>107</v>
      </c>
      <c r="G114" s="13">
        <f t="shared" si="4"/>
        <v>129.46405007953501</v>
      </c>
      <c r="H114" s="66">
        <f t="shared" si="5"/>
        <v>57685.007134159379</v>
      </c>
    </row>
    <row r="115" spans="5:8" x14ac:dyDescent="0.25">
      <c r="E115" s="14">
        <f t="shared" si="3"/>
        <v>9</v>
      </c>
      <c r="F115" s="12">
        <v>108</v>
      </c>
      <c r="G115" s="13">
        <f t="shared" si="4"/>
        <v>130.46405007953501</v>
      </c>
      <c r="H115" s="66">
        <f t="shared" si="5"/>
        <v>58365.585516666782</v>
      </c>
    </row>
    <row r="116" spans="5:8" x14ac:dyDescent="0.25">
      <c r="E116" s="14">
        <f t="shared" si="3"/>
        <v>9.0833333333333339</v>
      </c>
      <c r="F116" s="12">
        <v>109</v>
      </c>
      <c r="G116" s="13">
        <f t="shared" si="4"/>
        <v>131.46405007953501</v>
      </c>
      <c r="H116" s="66">
        <f t="shared" si="5"/>
        <v>59050.723971718835</v>
      </c>
    </row>
    <row r="117" spans="5:8" x14ac:dyDescent="0.25">
      <c r="E117" s="14">
        <f t="shared" si="3"/>
        <v>9.1666666666666661</v>
      </c>
      <c r="F117" s="12">
        <v>110</v>
      </c>
      <c r="G117" s="13">
        <f t="shared" si="4"/>
        <v>132.46405007953501</v>
      </c>
      <c r="H117" s="66">
        <f t="shared" si="5"/>
        <v>59740.448246727879</v>
      </c>
    </row>
    <row r="118" spans="5:8" x14ac:dyDescent="0.25">
      <c r="E118" s="14">
        <f t="shared" si="3"/>
        <v>9.25</v>
      </c>
      <c r="F118" s="12">
        <v>111</v>
      </c>
      <c r="G118" s="13">
        <f t="shared" si="4"/>
        <v>133.46405007953501</v>
      </c>
      <c r="H118" s="66">
        <f t="shared" si="5"/>
        <v>60434.784222758717</v>
      </c>
    </row>
    <row r="119" spans="5:8" x14ac:dyDescent="0.25">
      <c r="E119" s="14">
        <f t="shared" si="3"/>
        <v>9.3333333333333339</v>
      </c>
      <c r="F119" s="12">
        <v>112</v>
      </c>
      <c r="G119" s="13">
        <f t="shared" si="4"/>
        <v>134.46405007953501</v>
      </c>
      <c r="H119" s="66">
        <f t="shared" si="5"/>
        <v>61133.7579151885</v>
      </c>
    </row>
    <row r="120" spans="5:8" x14ac:dyDescent="0.25">
      <c r="E120" s="14">
        <f t="shared" si="3"/>
        <v>9.4166666666666661</v>
      </c>
      <c r="F120" s="12">
        <v>113</v>
      </c>
      <c r="G120" s="13">
        <f t="shared" si="4"/>
        <v>135.46405007953501</v>
      </c>
      <c r="H120" s="66">
        <f t="shared" si="5"/>
        <v>61837.395474369674</v>
      </c>
    </row>
    <row r="121" spans="5:8" x14ac:dyDescent="0.25">
      <c r="E121" s="14">
        <f t="shared" si="3"/>
        <v>9.5</v>
      </c>
      <c r="F121" s="12">
        <v>114</v>
      </c>
      <c r="G121" s="13">
        <f t="shared" si="4"/>
        <v>136.46405007953501</v>
      </c>
      <c r="H121" s="66">
        <f t="shared" si="5"/>
        <v>62545.72318629612</v>
      </c>
    </row>
    <row r="122" spans="5:8" x14ac:dyDescent="0.25">
      <c r="E122" s="14">
        <f t="shared" si="3"/>
        <v>9.5833333333333339</v>
      </c>
      <c r="F122" s="12">
        <v>115</v>
      </c>
      <c r="G122" s="13">
        <f t="shared" si="4"/>
        <v>137.46405007953501</v>
      </c>
      <c r="H122" s="66">
        <f t="shared" si="5"/>
        <v>63258.76747327255</v>
      </c>
    </row>
    <row r="123" spans="5:8" x14ac:dyDescent="0.25">
      <c r="E123" s="14">
        <f t="shared" si="3"/>
        <v>9.6666666666666661</v>
      </c>
      <c r="F123" s="12">
        <v>116</v>
      </c>
      <c r="G123" s="13">
        <f t="shared" si="4"/>
        <v>138.46405007953501</v>
      </c>
      <c r="H123" s="66">
        <f t="shared" si="5"/>
        <v>63976.554894586989</v>
      </c>
    </row>
    <row r="124" spans="5:8" x14ac:dyDescent="0.25">
      <c r="E124" s="14">
        <f t="shared" si="3"/>
        <v>9.75</v>
      </c>
      <c r="F124" s="12">
        <v>117</v>
      </c>
      <c r="G124" s="13">
        <f t="shared" si="4"/>
        <v>139.46405007953501</v>
      </c>
      <c r="H124" s="66">
        <f t="shared" si="5"/>
        <v>64699.112147186526</v>
      </c>
    </row>
    <row r="125" spans="5:8" x14ac:dyDescent="0.25">
      <c r="E125" s="14">
        <f t="shared" si="3"/>
        <v>9.8333333333333339</v>
      </c>
      <c r="F125" s="12">
        <v>118</v>
      </c>
      <c r="G125" s="13">
        <f t="shared" si="4"/>
        <v>140.46405007953501</v>
      </c>
      <c r="H125" s="66">
        <f t="shared" si="5"/>
        <v>65426.466066356297</v>
      </c>
    </row>
    <row r="126" spans="5:8" x14ac:dyDescent="0.25">
      <c r="E126" s="14">
        <f t="shared" si="3"/>
        <v>9.9166666666666661</v>
      </c>
      <c r="F126" s="12">
        <v>119</v>
      </c>
      <c r="G126" s="13">
        <f t="shared" si="4"/>
        <v>141.46405007953501</v>
      </c>
      <c r="H126" s="66">
        <f t="shared" si="5"/>
        <v>66158.643626401667</v>
      </c>
    </row>
    <row r="127" spans="5:8" x14ac:dyDescent="0.25">
      <c r="E127" s="14">
        <f t="shared" si="3"/>
        <v>10</v>
      </c>
      <c r="F127" s="12">
        <v>120</v>
      </c>
      <c r="G127" s="13">
        <f t="shared" si="4"/>
        <v>142.46405007953501</v>
      </c>
      <c r="H127" s="66">
        <f t="shared" si="5"/>
        <v>66895.671941333712</v>
      </c>
    </row>
    <row r="128" spans="5:8" x14ac:dyDescent="0.25">
      <c r="E128" s="14">
        <f t="shared" si="3"/>
        <v>10.083333333333334</v>
      </c>
      <c r="F128" s="12">
        <v>121</v>
      </c>
      <c r="G128" s="13">
        <f t="shared" si="4"/>
        <v>143.46405007953501</v>
      </c>
      <c r="H128" s="66">
        <f t="shared" si="5"/>
        <v>67637.578265557924</v>
      </c>
    </row>
    <row r="129" spans="5:8" x14ac:dyDescent="0.25">
      <c r="E129" s="14">
        <f t="shared" si="3"/>
        <v>10.166666666666666</v>
      </c>
      <c r="F129" s="12">
        <v>122</v>
      </c>
      <c r="G129" s="13">
        <f t="shared" si="4"/>
        <v>144.46405007953501</v>
      </c>
      <c r="H129" s="66">
        <f t="shared" si="5"/>
        <v>68384.389994566256</v>
      </c>
    </row>
    <row r="130" spans="5:8" x14ac:dyDescent="0.25">
      <c r="E130" s="14">
        <f t="shared" si="3"/>
        <v>10.25</v>
      </c>
      <c r="F130" s="12">
        <v>123</v>
      </c>
      <c r="G130" s="13">
        <f t="shared" si="4"/>
        <v>145.46405007953501</v>
      </c>
      <c r="H130" s="66">
        <f t="shared" si="5"/>
        <v>69136.134665632388</v>
      </c>
    </row>
    <row r="131" spans="5:8" x14ac:dyDescent="0.25">
      <c r="E131" s="14">
        <f t="shared" si="3"/>
        <v>10.333333333333334</v>
      </c>
      <c r="F131" s="12">
        <v>124</v>
      </c>
      <c r="G131" s="13">
        <f t="shared" si="4"/>
        <v>146.46405007953501</v>
      </c>
      <c r="H131" s="66">
        <f t="shared" si="5"/>
        <v>69892.839958510463</v>
      </c>
    </row>
    <row r="132" spans="5:8" x14ac:dyDescent="0.25">
      <c r="E132" s="14">
        <f t="shared" si="3"/>
        <v>10.416666666666666</v>
      </c>
      <c r="F132" s="12">
        <v>125</v>
      </c>
      <c r="G132" s="13">
        <f t="shared" si="4"/>
        <v>147.46405007953501</v>
      </c>
      <c r="H132" s="66">
        <f t="shared" si="5"/>
        <v>70654.533696136932</v>
      </c>
    </row>
    <row r="133" spans="5:8" x14ac:dyDescent="0.25">
      <c r="E133" s="14">
        <f t="shared" si="3"/>
        <v>10.5</v>
      </c>
      <c r="F133" s="12">
        <v>126</v>
      </c>
      <c r="G133" s="13">
        <f t="shared" si="4"/>
        <v>148.46405007953501</v>
      </c>
      <c r="H133" s="66">
        <f t="shared" si="5"/>
        <v>71421.243845335906</v>
      </c>
    </row>
    <row r="134" spans="5:8" x14ac:dyDescent="0.25">
      <c r="E134" s="14">
        <f t="shared" si="3"/>
        <v>10.583333333333334</v>
      </c>
      <c r="F134" s="12">
        <v>127</v>
      </c>
      <c r="G134" s="13">
        <f t="shared" si="4"/>
        <v>149.46405007953501</v>
      </c>
      <c r="H134" s="66">
        <f t="shared" si="5"/>
        <v>72192.998517527871</v>
      </c>
    </row>
    <row r="135" spans="5:8" x14ac:dyDescent="0.25">
      <c r="E135" s="14">
        <f t="shared" si="3"/>
        <v>10.666666666666666</v>
      </c>
      <c r="F135" s="12">
        <v>128</v>
      </c>
      <c r="G135" s="13">
        <f t="shared" si="4"/>
        <v>150.46405007953501</v>
      </c>
      <c r="H135" s="66">
        <f t="shared" si="5"/>
        <v>72969.825969441721</v>
      </c>
    </row>
    <row r="136" spans="5:8" x14ac:dyDescent="0.25">
      <c r="E136" s="14">
        <f t="shared" si="3"/>
        <v>10.75</v>
      </c>
      <c r="F136" s="12">
        <v>129</v>
      </c>
      <c r="G136" s="13">
        <f t="shared" si="4"/>
        <v>151.46405007953501</v>
      </c>
      <c r="H136" s="66">
        <f t="shared" si="5"/>
        <v>73751.754603830152</v>
      </c>
    </row>
    <row r="137" spans="5:8" x14ac:dyDescent="0.25">
      <c r="E137" s="14">
        <f t="shared" ref="E137:E200" si="6">F137/$C$10</f>
        <v>10.833333333333334</v>
      </c>
      <c r="F137" s="12">
        <v>130</v>
      </c>
      <c r="G137" s="13">
        <f t="shared" ref="G137:G200" si="7">$C$22+F137</f>
        <v>152.46405007953501</v>
      </c>
      <c r="H137" s="66">
        <f t="shared" ref="H137:H200" si="8">$C$24*G137*(1+$C$18)^G137</f>
        <v>74538.812970188592</v>
      </c>
    </row>
    <row r="138" spans="5:8" x14ac:dyDescent="0.25">
      <c r="E138" s="14">
        <f t="shared" si="6"/>
        <v>10.916666666666666</v>
      </c>
      <c r="F138" s="12">
        <v>131</v>
      </c>
      <c r="G138" s="13">
        <f t="shared" si="7"/>
        <v>153.46405007953501</v>
      </c>
      <c r="H138" s="66">
        <f t="shared" si="8"/>
        <v>75331.029765477433</v>
      </c>
    </row>
    <row r="139" spans="5:8" x14ac:dyDescent="0.25">
      <c r="E139" s="14">
        <f t="shared" si="6"/>
        <v>11</v>
      </c>
      <c r="F139" s="12">
        <v>132</v>
      </c>
      <c r="G139" s="13">
        <f t="shared" si="7"/>
        <v>154.46405007953501</v>
      </c>
      <c r="H139" s="66">
        <f t="shared" si="8"/>
        <v>76128.433834847776</v>
      </c>
    </row>
    <row r="140" spans="5:8" x14ac:dyDescent="0.25">
      <c r="E140" s="14">
        <f t="shared" si="6"/>
        <v>11.083333333333334</v>
      </c>
      <c r="F140" s="12">
        <v>133</v>
      </c>
      <c r="G140" s="13">
        <f t="shared" si="7"/>
        <v>155.46405007953501</v>
      </c>
      <c r="H140" s="66">
        <f t="shared" si="8"/>
        <v>76931.054172370626</v>
      </c>
    </row>
    <row r="141" spans="5:8" x14ac:dyDescent="0.25">
      <c r="E141" s="14">
        <f t="shared" si="6"/>
        <v>11.166666666666666</v>
      </c>
      <c r="F141" s="12">
        <v>134</v>
      </c>
      <c r="G141" s="13">
        <f t="shared" si="7"/>
        <v>156.46405007953501</v>
      </c>
      <c r="H141" s="66">
        <f t="shared" si="8"/>
        <v>77738.919921769484</v>
      </c>
    </row>
    <row r="142" spans="5:8" x14ac:dyDescent="0.25">
      <c r="E142" s="14">
        <f t="shared" si="6"/>
        <v>11.25</v>
      </c>
      <c r="F142" s="12">
        <v>135</v>
      </c>
      <c r="G142" s="13">
        <f t="shared" si="7"/>
        <v>157.46405007953501</v>
      </c>
      <c r="H142" s="66">
        <f t="shared" si="8"/>
        <v>78552.060377156609</v>
      </c>
    </row>
    <row r="143" spans="5:8" x14ac:dyDescent="0.25">
      <c r="E143" s="14">
        <f t="shared" si="6"/>
        <v>11.333333333333334</v>
      </c>
      <c r="F143" s="12">
        <v>136</v>
      </c>
      <c r="G143" s="13">
        <f t="shared" si="7"/>
        <v>158.46405007953501</v>
      </c>
      <c r="H143" s="66">
        <f t="shared" si="8"/>
        <v>79370.504983772538</v>
      </c>
    </row>
    <row r="144" spans="5:8" x14ac:dyDescent="0.25">
      <c r="E144" s="14">
        <f t="shared" si="6"/>
        <v>11.416666666666666</v>
      </c>
      <c r="F144" s="12">
        <v>137</v>
      </c>
      <c r="G144" s="13">
        <f t="shared" si="7"/>
        <v>159.46405007953501</v>
      </c>
      <c r="H144" s="66">
        <f t="shared" si="8"/>
        <v>80194.28333872935</v>
      </c>
    </row>
    <row r="145" spans="5:8" x14ac:dyDescent="0.25">
      <c r="E145" s="14">
        <f t="shared" si="6"/>
        <v>11.5</v>
      </c>
      <c r="F145" s="12">
        <v>138</v>
      </c>
      <c r="G145" s="13">
        <f t="shared" si="7"/>
        <v>160.46405007953501</v>
      </c>
      <c r="H145" s="66">
        <f t="shared" si="8"/>
        <v>81023.425191757327</v>
      </c>
    </row>
    <row r="146" spans="5:8" x14ac:dyDescent="0.25">
      <c r="E146" s="14">
        <f t="shared" si="6"/>
        <v>11.583333333333334</v>
      </c>
      <c r="F146" s="12">
        <v>139</v>
      </c>
      <c r="G146" s="13">
        <f t="shared" si="7"/>
        <v>161.46405007953501</v>
      </c>
      <c r="H146" s="66">
        <f t="shared" si="8"/>
        <v>81857.960445955279</v>
      </c>
    </row>
    <row r="147" spans="5:8" x14ac:dyDescent="0.25">
      <c r="E147" s="14">
        <f t="shared" si="6"/>
        <v>11.666666666666666</v>
      </c>
      <c r="F147" s="12">
        <v>140</v>
      </c>
      <c r="G147" s="13">
        <f t="shared" si="7"/>
        <v>162.46405007953501</v>
      </c>
      <c r="H147" s="66">
        <f t="shared" si="8"/>
        <v>82697.919158544304</v>
      </c>
    </row>
    <row r="148" spans="5:8" x14ac:dyDescent="0.25">
      <c r="E148" s="14">
        <f t="shared" si="6"/>
        <v>11.75</v>
      </c>
      <c r="F148" s="12">
        <v>141</v>
      </c>
      <c r="G148" s="13">
        <f t="shared" si="7"/>
        <v>163.46405007953501</v>
      </c>
      <c r="H148" s="66">
        <f t="shared" si="8"/>
        <v>83543.331541625288</v>
      </c>
    </row>
    <row r="149" spans="5:8" x14ac:dyDescent="0.25">
      <c r="E149" s="14">
        <f t="shared" si="6"/>
        <v>11.833333333333334</v>
      </c>
      <c r="F149" s="12">
        <v>142</v>
      </c>
      <c r="G149" s="13">
        <f t="shared" si="7"/>
        <v>164.46405007953501</v>
      </c>
      <c r="H149" s="66">
        <f t="shared" si="8"/>
        <v>84394.227962939913</v>
      </c>
    </row>
    <row r="150" spans="5:8" x14ac:dyDescent="0.25">
      <c r="E150" s="14">
        <f t="shared" si="6"/>
        <v>11.916666666666666</v>
      </c>
      <c r="F150" s="12">
        <v>143</v>
      </c>
      <c r="G150" s="13">
        <f t="shared" si="7"/>
        <v>165.46405007953501</v>
      </c>
      <c r="H150" s="66">
        <f t="shared" si="8"/>
        <v>85250.638946635314</v>
      </c>
    </row>
    <row r="151" spans="5:8" x14ac:dyDescent="0.25">
      <c r="E151" s="14">
        <f t="shared" si="6"/>
        <v>12</v>
      </c>
      <c r="F151" s="12">
        <v>144</v>
      </c>
      <c r="G151" s="13">
        <f t="shared" si="7"/>
        <v>166.46405007953501</v>
      </c>
      <c r="H151" s="66">
        <f t="shared" si="8"/>
        <v>86112.59517403238</v>
      </c>
    </row>
    <row r="152" spans="5:8" x14ac:dyDescent="0.25">
      <c r="E152" s="14">
        <f t="shared" si="6"/>
        <v>12.083333333333334</v>
      </c>
      <c r="F152" s="12">
        <v>145</v>
      </c>
      <c r="G152" s="13">
        <f t="shared" si="7"/>
        <v>167.46405007953501</v>
      </c>
      <c r="H152" s="66">
        <f t="shared" si="8"/>
        <v>86980.127484397686</v>
      </c>
    </row>
    <row r="153" spans="5:8" x14ac:dyDescent="0.25">
      <c r="E153" s="14">
        <f t="shared" si="6"/>
        <v>12.166666666666666</v>
      </c>
      <c r="F153" s="12">
        <v>146</v>
      </c>
      <c r="G153" s="13">
        <f t="shared" si="7"/>
        <v>168.46405007953501</v>
      </c>
      <c r="H153" s="66">
        <f t="shared" si="8"/>
        <v>87853.266875719084</v>
      </c>
    </row>
    <row r="154" spans="5:8" x14ac:dyDescent="0.25">
      <c r="E154" s="14">
        <f t="shared" si="6"/>
        <v>12.25</v>
      </c>
      <c r="F154" s="12">
        <v>147</v>
      </c>
      <c r="G154" s="13">
        <f t="shared" si="7"/>
        <v>169.46405007953501</v>
      </c>
      <c r="H154" s="66">
        <f t="shared" si="8"/>
        <v>88732.044505485173</v>
      </c>
    </row>
    <row r="155" spans="5:8" x14ac:dyDescent="0.25">
      <c r="E155" s="14">
        <f t="shared" si="6"/>
        <v>12.333333333333334</v>
      </c>
      <c r="F155" s="12">
        <v>148</v>
      </c>
      <c r="G155" s="13">
        <f t="shared" si="7"/>
        <v>170.46405007953501</v>
      </c>
      <c r="H155" s="66">
        <f t="shared" si="8"/>
        <v>89616.491691468109</v>
      </c>
    </row>
    <row r="156" spans="5:8" x14ac:dyDescent="0.25">
      <c r="E156" s="14">
        <f t="shared" si="6"/>
        <v>12.416666666666666</v>
      </c>
      <c r="F156" s="12">
        <v>149</v>
      </c>
      <c r="G156" s="13">
        <f t="shared" si="7"/>
        <v>171.46405007953501</v>
      </c>
      <c r="H156" s="66">
        <f t="shared" si="8"/>
        <v>90506.63991251048</v>
      </c>
    </row>
    <row r="157" spans="5:8" x14ac:dyDescent="0.25">
      <c r="E157" s="14">
        <f t="shared" si="6"/>
        <v>12.5</v>
      </c>
      <c r="F157" s="12">
        <v>150</v>
      </c>
      <c r="G157" s="13">
        <f t="shared" si="7"/>
        <v>172.46405007953501</v>
      </c>
      <c r="H157" s="66">
        <f t="shared" si="8"/>
        <v>91402.520809315756</v>
      </c>
    </row>
    <row r="158" spans="5:8" x14ac:dyDescent="0.25">
      <c r="E158" s="14">
        <f t="shared" si="6"/>
        <v>12.583333333333334</v>
      </c>
      <c r="F158" s="12">
        <v>151</v>
      </c>
      <c r="G158" s="13">
        <f t="shared" si="7"/>
        <v>173.46405007953501</v>
      </c>
      <c r="H158" s="66">
        <f t="shared" si="8"/>
        <v>92304.16618524256</v>
      </c>
    </row>
    <row r="159" spans="5:8" x14ac:dyDescent="0.25">
      <c r="E159" s="14">
        <f t="shared" si="6"/>
        <v>12.666666666666666</v>
      </c>
      <c r="F159" s="12">
        <v>152</v>
      </c>
      <c r="G159" s="13">
        <f t="shared" si="7"/>
        <v>174.46405007953501</v>
      </c>
      <c r="H159" s="66">
        <f t="shared" si="8"/>
        <v>93211.608007102623</v>
      </c>
    </row>
    <row r="160" spans="5:8" x14ac:dyDescent="0.25">
      <c r="E160" s="14">
        <f t="shared" si="6"/>
        <v>12.75</v>
      </c>
      <c r="F160" s="12">
        <v>153</v>
      </c>
      <c r="G160" s="13">
        <f t="shared" si="7"/>
        <v>175.46405007953501</v>
      </c>
      <c r="H160" s="66">
        <f t="shared" si="8"/>
        <v>94124.878405962692</v>
      </c>
    </row>
    <row r="161" spans="5:8" x14ac:dyDescent="0.25">
      <c r="E161" s="14">
        <f t="shared" si="6"/>
        <v>12.833333333333334</v>
      </c>
      <c r="F161" s="12">
        <v>154</v>
      </c>
      <c r="G161" s="13">
        <f t="shared" si="7"/>
        <v>176.46405007953501</v>
      </c>
      <c r="H161" s="66">
        <f t="shared" si="8"/>
        <v>95044.009677950075</v>
      </c>
    </row>
    <row r="162" spans="5:8" x14ac:dyDescent="0.25">
      <c r="E162" s="14">
        <f t="shared" si="6"/>
        <v>12.916666666666666</v>
      </c>
      <c r="F162" s="12">
        <v>155</v>
      </c>
      <c r="G162" s="13">
        <f t="shared" si="7"/>
        <v>177.46405007953501</v>
      </c>
      <c r="H162" s="66">
        <f t="shared" si="8"/>
        <v>95969.034285062167</v>
      </c>
    </row>
    <row r="163" spans="5:8" x14ac:dyDescent="0.25">
      <c r="E163" s="14">
        <f t="shared" si="6"/>
        <v>13</v>
      </c>
      <c r="F163" s="12">
        <v>156</v>
      </c>
      <c r="G163" s="13">
        <f t="shared" si="7"/>
        <v>178.46405007953501</v>
      </c>
      <c r="H163" s="66">
        <f t="shared" si="8"/>
        <v>96899.984855979681</v>
      </c>
    </row>
    <row r="164" spans="5:8" x14ac:dyDescent="0.25">
      <c r="E164" s="14">
        <f t="shared" si="6"/>
        <v>13.083333333333334</v>
      </c>
      <c r="F164" s="12">
        <v>157</v>
      </c>
      <c r="G164" s="13">
        <f t="shared" si="7"/>
        <v>179.46405007953501</v>
      </c>
      <c r="H164" s="66">
        <f t="shared" si="8"/>
        <v>97836.894186883888</v>
      </c>
    </row>
    <row r="165" spans="5:8" x14ac:dyDescent="0.25">
      <c r="E165" s="14">
        <f t="shared" si="6"/>
        <v>13.166666666666666</v>
      </c>
      <c r="F165" s="12">
        <v>158</v>
      </c>
      <c r="G165" s="13">
        <f t="shared" si="7"/>
        <v>180.46405007953501</v>
      </c>
      <c r="H165" s="66">
        <f t="shared" si="8"/>
        <v>98779.7952422776</v>
      </c>
    </row>
    <row r="166" spans="5:8" x14ac:dyDescent="0.25">
      <c r="E166" s="14">
        <f t="shared" si="6"/>
        <v>13.25</v>
      </c>
      <c r="F166" s="12">
        <v>159</v>
      </c>
      <c r="G166" s="13">
        <f t="shared" si="7"/>
        <v>181.46405007953501</v>
      </c>
      <c r="H166" s="66">
        <f t="shared" si="8"/>
        <v>99728.721155810228</v>
      </c>
    </row>
    <row r="167" spans="5:8" x14ac:dyDescent="0.25">
      <c r="E167" s="14">
        <f t="shared" si="6"/>
        <v>13.333333333333334</v>
      </c>
      <c r="F167" s="12">
        <v>160</v>
      </c>
      <c r="G167" s="13">
        <f t="shared" si="7"/>
        <v>182.46405007953501</v>
      </c>
      <c r="H167" s="66">
        <f t="shared" si="8"/>
        <v>100683.70523110653</v>
      </c>
    </row>
    <row r="168" spans="5:8" x14ac:dyDescent="0.25">
      <c r="E168" s="14">
        <f t="shared" si="6"/>
        <v>13.416666666666666</v>
      </c>
      <c r="F168" s="12">
        <v>161</v>
      </c>
      <c r="G168" s="13">
        <f t="shared" si="7"/>
        <v>183.46405007953501</v>
      </c>
      <c r="H168" s="66">
        <f t="shared" si="8"/>
        <v>101644.78094259946</v>
      </c>
    </row>
    <row r="169" spans="5:8" x14ac:dyDescent="0.25">
      <c r="E169" s="14">
        <f t="shared" si="6"/>
        <v>13.5</v>
      </c>
      <c r="F169" s="12">
        <v>162</v>
      </c>
      <c r="G169" s="13">
        <f t="shared" si="7"/>
        <v>184.46405007953501</v>
      </c>
      <c r="H169" s="66">
        <f t="shared" si="8"/>
        <v>102611.981936367</v>
      </c>
    </row>
    <row r="170" spans="5:8" x14ac:dyDescent="0.25">
      <c r="E170" s="14">
        <f t="shared" si="6"/>
        <v>13.583333333333334</v>
      </c>
      <c r="F170" s="12">
        <v>163</v>
      </c>
      <c r="G170" s="13">
        <f t="shared" si="7"/>
        <v>185.46405007953501</v>
      </c>
      <c r="H170" s="66">
        <f t="shared" si="8"/>
        <v>103585.34203097281</v>
      </c>
    </row>
    <row r="171" spans="5:8" x14ac:dyDescent="0.25">
      <c r="E171" s="14">
        <f t="shared" si="6"/>
        <v>13.666666666666666</v>
      </c>
      <c r="F171" s="12">
        <v>164</v>
      </c>
      <c r="G171" s="13">
        <f t="shared" si="7"/>
        <v>186.46405007953501</v>
      </c>
      <c r="H171" s="66">
        <f t="shared" si="8"/>
        <v>104564.89521831102</v>
      </c>
    </row>
    <row r="172" spans="5:8" x14ac:dyDescent="0.25">
      <c r="E172" s="14">
        <f t="shared" si="6"/>
        <v>13.75</v>
      </c>
      <c r="F172" s="12">
        <v>165</v>
      </c>
      <c r="G172" s="13">
        <f t="shared" si="7"/>
        <v>187.46405007953501</v>
      </c>
      <c r="H172" s="66">
        <f t="shared" si="8"/>
        <v>105550.67566445496</v>
      </c>
    </row>
    <row r="173" spans="5:8" x14ac:dyDescent="0.25">
      <c r="E173" s="14">
        <f t="shared" si="6"/>
        <v>13.833333333333334</v>
      </c>
      <c r="F173" s="12">
        <v>166</v>
      </c>
      <c r="G173" s="13">
        <f t="shared" si="7"/>
        <v>188.46405007953501</v>
      </c>
      <c r="H173" s="66">
        <f t="shared" si="8"/>
        <v>106542.7177105099</v>
      </c>
    </row>
    <row r="174" spans="5:8" x14ac:dyDescent="0.25">
      <c r="E174" s="14">
        <f t="shared" si="6"/>
        <v>13.916666666666666</v>
      </c>
      <c r="F174" s="12">
        <v>167</v>
      </c>
      <c r="G174" s="13">
        <f t="shared" si="7"/>
        <v>189.46405007953501</v>
      </c>
      <c r="H174" s="66">
        <f t="shared" si="8"/>
        <v>107541.05587346989</v>
      </c>
    </row>
    <row r="175" spans="5:8" x14ac:dyDescent="0.25">
      <c r="E175" s="14">
        <f t="shared" si="6"/>
        <v>14</v>
      </c>
      <c r="F175" s="12">
        <v>168</v>
      </c>
      <c r="G175" s="13">
        <f t="shared" si="7"/>
        <v>190.46405007953501</v>
      </c>
      <c r="H175" s="66">
        <f t="shared" si="8"/>
        <v>108545.72484707866</v>
      </c>
    </row>
    <row r="176" spans="5:8" x14ac:dyDescent="0.25">
      <c r="E176" s="14">
        <f t="shared" si="6"/>
        <v>14.083333333333334</v>
      </c>
      <c r="F176" s="12">
        <v>169</v>
      </c>
      <c r="G176" s="13">
        <f t="shared" si="7"/>
        <v>191.46405007953501</v>
      </c>
      <c r="H176" s="66">
        <f t="shared" si="8"/>
        <v>109556.75950269461</v>
      </c>
    </row>
    <row r="177" spans="5:8" x14ac:dyDescent="0.25">
      <c r="E177" s="14">
        <f t="shared" si="6"/>
        <v>14.166666666666666</v>
      </c>
      <c r="F177" s="12">
        <v>170</v>
      </c>
      <c r="G177" s="13">
        <f t="shared" si="7"/>
        <v>192.46405007953501</v>
      </c>
      <c r="H177" s="66">
        <f t="shared" si="8"/>
        <v>110574.19489015984</v>
      </c>
    </row>
    <row r="178" spans="5:8" x14ac:dyDescent="0.25">
      <c r="E178" s="14">
        <f t="shared" si="6"/>
        <v>14.25</v>
      </c>
      <c r="F178" s="12">
        <v>171</v>
      </c>
      <c r="G178" s="13">
        <f t="shared" si="7"/>
        <v>193.46405007953501</v>
      </c>
      <c r="H178" s="66">
        <f t="shared" si="8"/>
        <v>111598.06623867339</v>
      </c>
    </row>
    <row r="179" spans="5:8" x14ac:dyDescent="0.25">
      <c r="E179" s="14">
        <f t="shared" si="6"/>
        <v>14.333333333333334</v>
      </c>
      <c r="F179" s="12">
        <v>172</v>
      </c>
      <c r="G179" s="13">
        <f t="shared" si="7"/>
        <v>194.46405007953501</v>
      </c>
      <c r="H179" s="66">
        <f t="shared" si="8"/>
        <v>112628.40895766852</v>
      </c>
    </row>
    <row r="180" spans="5:8" x14ac:dyDescent="0.25">
      <c r="E180" s="14">
        <f t="shared" si="6"/>
        <v>14.416666666666666</v>
      </c>
      <c r="F180" s="12">
        <v>173</v>
      </c>
      <c r="G180" s="13">
        <f t="shared" si="7"/>
        <v>195.46405007953501</v>
      </c>
      <c r="H180" s="66">
        <f t="shared" si="8"/>
        <v>113665.25863769437</v>
      </c>
    </row>
    <row r="181" spans="5:8" x14ac:dyDescent="0.25">
      <c r="E181" s="14">
        <f t="shared" si="6"/>
        <v>14.5</v>
      </c>
      <c r="F181" s="12">
        <v>174</v>
      </c>
      <c r="G181" s="13">
        <f t="shared" si="7"/>
        <v>196.46405007953501</v>
      </c>
      <c r="H181" s="66">
        <f t="shared" si="8"/>
        <v>114708.65105130144</v>
      </c>
    </row>
    <row r="182" spans="5:8" x14ac:dyDescent="0.25">
      <c r="E182" s="14">
        <f t="shared" si="6"/>
        <v>14.583333333333334</v>
      </c>
      <c r="F182" s="12">
        <v>175</v>
      </c>
      <c r="G182" s="13">
        <f t="shared" si="7"/>
        <v>197.46405007953501</v>
      </c>
      <c r="H182" s="66">
        <f t="shared" si="8"/>
        <v>115758.6221539317</v>
      </c>
    </row>
    <row r="183" spans="5:8" x14ac:dyDescent="0.25">
      <c r="E183" s="14">
        <f t="shared" si="6"/>
        <v>14.666666666666666</v>
      </c>
      <c r="F183" s="12">
        <v>176</v>
      </c>
      <c r="G183" s="13">
        <f t="shared" si="7"/>
        <v>198.46405007953501</v>
      </c>
      <c r="H183" s="66">
        <f t="shared" si="8"/>
        <v>116815.2080848125</v>
      </c>
    </row>
    <row r="184" spans="5:8" x14ac:dyDescent="0.25">
      <c r="E184" s="14">
        <f t="shared" si="6"/>
        <v>14.75</v>
      </c>
      <c r="F184" s="12">
        <v>177</v>
      </c>
      <c r="G184" s="13">
        <f t="shared" si="7"/>
        <v>199.46405007953501</v>
      </c>
      <c r="H184" s="66">
        <f t="shared" si="8"/>
        <v>117878.44516785511</v>
      </c>
    </row>
    <row r="185" spans="5:8" x14ac:dyDescent="0.25">
      <c r="E185" s="14">
        <f t="shared" si="6"/>
        <v>14.833333333333334</v>
      </c>
      <c r="F185" s="12">
        <v>178</v>
      </c>
      <c r="G185" s="13">
        <f t="shared" si="7"/>
        <v>200.46405007953501</v>
      </c>
      <c r="H185" s="66">
        <f t="shared" si="8"/>
        <v>118948.36991255719</v>
      </c>
    </row>
    <row r="186" spans="5:8" x14ac:dyDescent="0.25">
      <c r="E186" s="14">
        <f t="shared" si="6"/>
        <v>14.916666666666666</v>
      </c>
      <c r="F186" s="12">
        <v>179</v>
      </c>
      <c r="G186" s="13">
        <f t="shared" si="7"/>
        <v>201.46405007953501</v>
      </c>
      <c r="H186" s="66">
        <f t="shared" si="8"/>
        <v>120025.01901490967</v>
      </c>
    </row>
    <row r="187" spans="5:8" x14ac:dyDescent="0.25">
      <c r="E187" s="14">
        <f t="shared" si="6"/>
        <v>15</v>
      </c>
      <c r="F187" s="12">
        <v>180</v>
      </c>
      <c r="G187" s="13">
        <f t="shared" si="7"/>
        <v>202.46405007953501</v>
      </c>
      <c r="H187" s="66">
        <f t="shared" si="8"/>
        <v>121108.42935830812</v>
      </c>
    </row>
    <row r="188" spans="5:8" x14ac:dyDescent="0.25">
      <c r="E188" s="14">
        <f t="shared" si="6"/>
        <v>15.083333333333334</v>
      </c>
      <c r="F188" s="12">
        <v>181</v>
      </c>
      <c r="G188" s="13">
        <f t="shared" si="7"/>
        <v>203.46405007953501</v>
      </c>
      <c r="H188" s="66">
        <f t="shared" si="8"/>
        <v>122198.63801446807</v>
      </c>
    </row>
    <row r="189" spans="5:8" x14ac:dyDescent="0.25">
      <c r="E189" s="14">
        <f t="shared" si="6"/>
        <v>15.166666666666666</v>
      </c>
      <c r="F189" s="12">
        <v>182</v>
      </c>
      <c r="G189" s="13">
        <f t="shared" si="7"/>
        <v>204.46405007953501</v>
      </c>
      <c r="H189" s="66">
        <f t="shared" si="8"/>
        <v>123295.68224434496</v>
      </c>
    </row>
    <row r="190" spans="5:8" x14ac:dyDescent="0.25">
      <c r="E190" s="14">
        <f t="shared" si="6"/>
        <v>15.25</v>
      </c>
      <c r="F190" s="12">
        <v>183</v>
      </c>
      <c r="G190" s="13">
        <f t="shared" si="7"/>
        <v>205.46405007953501</v>
      </c>
      <c r="H190" s="66">
        <f t="shared" si="8"/>
        <v>124399.59949905834</v>
      </c>
    </row>
    <row r="191" spans="5:8" x14ac:dyDescent="0.25">
      <c r="E191" s="14">
        <f t="shared" si="6"/>
        <v>15.333333333333334</v>
      </c>
      <c r="F191" s="12">
        <v>184</v>
      </c>
      <c r="G191" s="13">
        <f t="shared" si="7"/>
        <v>206.46405007953501</v>
      </c>
      <c r="H191" s="66">
        <f t="shared" si="8"/>
        <v>125510.42742082034</v>
      </c>
    </row>
    <row r="192" spans="5:8" x14ac:dyDescent="0.25">
      <c r="E192" s="14">
        <f t="shared" si="6"/>
        <v>15.416666666666666</v>
      </c>
      <c r="F192" s="12">
        <v>185</v>
      </c>
      <c r="G192" s="13">
        <f t="shared" si="7"/>
        <v>207.46405007953501</v>
      </c>
      <c r="H192" s="66">
        <f t="shared" si="8"/>
        <v>126628.20384386893</v>
      </c>
    </row>
    <row r="193" spans="5:8" x14ac:dyDescent="0.25">
      <c r="E193" s="14">
        <f t="shared" si="6"/>
        <v>15.5</v>
      </c>
      <c r="F193" s="12">
        <v>186</v>
      </c>
      <c r="G193" s="13">
        <f t="shared" si="7"/>
        <v>208.46405007953501</v>
      </c>
      <c r="H193" s="66">
        <f t="shared" si="8"/>
        <v>127752.96679540501</v>
      </c>
    </row>
    <row r="194" spans="5:8" x14ac:dyDescent="0.25">
      <c r="E194" s="14">
        <f t="shared" si="6"/>
        <v>15.583333333333334</v>
      </c>
      <c r="F194" s="12">
        <v>187</v>
      </c>
      <c r="G194" s="13">
        <f t="shared" si="7"/>
        <v>209.46405007953501</v>
      </c>
      <c r="H194" s="66">
        <f t="shared" si="8"/>
        <v>128884.75449653449</v>
      </c>
    </row>
    <row r="195" spans="5:8" x14ac:dyDescent="0.25">
      <c r="E195" s="14">
        <f t="shared" si="6"/>
        <v>15.666666666666666</v>
      </c>
      <c r="F195" s="12">
        <v>188</v>
      </c>
      <c r="G195" s="13">
        <f t="shared" si="7"/>
        <v>210.46405007953501</v>
      </c>
      <c r="H195" s="66">
        <f t="shared" si="8"/>
        <v>130023.60536321452</v>
      </c>
    </row>
    <row r="196" spans="5:8" x14ac:dyDescent="0.25">
      <c r="E196" s="14">
        <f t="shared" si="6"/>
        <v>15.75</v>
      </c>
      <c r="F196" s="12">
        <v>189</v>
      </c>
      <c r="G196" s="13">
        <f t="shared" si="7"/>
        <v>211.46405007953501</v>
      </c>
      <c r="H196" s="66">
        <f t="shared" si="8"/>
        <v>131169.55800720426</v>
      </c>
    </row>
    <row r="197" spans="5:8" x14ac:dyDescent="0.25">
      <c r="E197" s="14">
        <f t="shared" si="6"/>
        <v>15.833333333333334</v>
      </c>
      <c r="F197" s="12">
        <v>190</v>
      </c>
      <c r="G197" s="13">
        <f t="shared" si="7"/>
        <v>212.46405007953501</v>
      </c>
      <c r="H197" s="66">
        <f t="shared" si="8"/>
        <v>132322.65123702027</v>
      </c>
    </row>
    <row r="198" spans="5:8" x14ac:dyDescent="0.25">
      <c r="E198" s="14">
        <f t="shared" si="6"/>
        <v>15.916666666666666</v>
      </c>
      <c r="F198" s="12">
        <v>191</v>
      </c>
      <c r="G198" s="13">
        <f t="shared" si="7"/>
        <v>213.46405007953501</v>
      </c>
      <c r="H198" s="66">
        <f t="shared" si="8"/>
        <v>133482.92405889623</v>
      </c>
    </row>
    <row r="199" spans="5:8" x14ac:dyDescent="0.25">
      <c r="E199" s="14">
        <f t="shared" si="6"/>
        <v>16</v>
      </c>
      <c r="F199" s="12">
        <v>192</v>
      </c>
      <c r="G199" s="13">
        <f t="shared" si="7"/>
        <v>214.46405007953501</v>
      </c>
      <c r="H199" s="66">
        <f t="shared" si="8"/>
        <v>134650.41567774731</v>
      </c>
    </row>
    <row r="200" spans="5:8" x14ac:dyDescent="0.25">
      <c r="E200" s="14">
        <f t="shared" si="6"/>
        <v>16.083333333333332</v>
      </c>
      <c r="F200" s="12">
        <v>193</v>
      </c>
      <c r="G200" s="13">
        <f t="shared" si="7"/>
        <v>215.46405007953501</v>
      </c>
      <c r="H200" s="66">
        <f t="shared" si="8"/>
        <v>135825.16549813916</v>
      </c>
    </row>
    <row r="201" spans="5:8" x14ac:dyDescent="0.25">
      <c r="E201" s="14">
        <f t="shared" ref="E201:E211" si="9">F201/$C$10</f>
        <v>16.166666666666668</v>
      </c>
      <c r="F201" s="12">
        <v>194</v>
      </c>
      <c r="G201" s="13">
        <f t="shared" ref="G201:G211" si="10">$C$22+F201</f>
        <v>216.46405007953501</v>
      </c>
      <c r="H201" s="66">
        <f t="shared" ref="H201:H211" si="11">$C$24*G201*(1+$C$18)^G201</f>
        <v>137007.21312526157</v>
      </c>
    </row>
    <row r="202" spans="5:8" x14ac:dyDescent="0.25">
      <c r="E202" s="14">
        <f t="shared" si="9"/>
        <v>16.25</v>
      </c>
      <c r="F202" s="12">
        <v>195</v>
      </c>
      <c r="G202" s="13">
        <f t="shared" si="10"/>
        <v>217.46405007953501</v>
      </c>
      <c r="H202" s="66">
        <f t="shared" si="11"/>
        <v>138196.59836590619</v>
      </c>
    </row>
    <row r="203" spans="5:8" x14ac:dyDescent="0.25">
      <c r="E203" s="14">
        <f t="shared" si="9"/>
        <v>16.333333333333332</v>
      </c>
      <c r="F203" s="12">
        <v>196</v>
      </c>
      <c r="G203" s="13">
        <f t="shared" si="10"/>
        <v>218.46405007953501</v>
      </c>
      <c r="H203" s="66">
        <f t="shared" si="11"/>
        <v>139393.36122944966</v>
      </c>
    </row>
    <row r="204" spans="5:8" x14ac:dyDescent="0.25">
      <c r="E204" s="14">
        <f t="shared" si="9"/>
        <v>16.416666666666668</v>
      </c>
      <c r="F204" s="12">
        <v>197</v>
      </c>
      <c r="G204" s="13">
        <f t="shared" si="10"/>
        <v>219.46405007953501</v>
      </c>
      <c r="H204" s="66">
        <f t="shared" si="11"/>
        <v>140597.54192884092</v>
      </c>
    </row>
    <row r="205" spans="5:8" x14ac:dyDescent="0.25">
      <c r="E205" s="14">
        <f t="shared" si="9"/>
        <v>16.5</v>
      </c>
      <c r="F205" s="12">
        <v>198</v>
      </c>
      <c r="G205" s="13">
        <f t="shared" si="10"/>
        <v>220.46405007953501</v>
      </c>
      <c r="H205" s="66">
        <f t="shared" si="11"/>
        <v>141809.18088159326</v>
      </c>
    </row>
    <row r="206" spans="5:8" x14ac:dyDescent="0.25">
      <c r="E206" s="14">
        <f t="shared" si="9"/>
        <v>16.583333333333332</v>
      </c>
      <c r="F206" s="12">
        <v>199</v>
      </c>
      <c r="G206" s="13">
        <f t="shared" si="10"/>
        <v>221.46405007953501</v>
      </c>
      <c r="H206" s="66">
        <f t="shared" si="11"/>
        <v>143028.31871078102</v>
      </c>
    </row>
    <row r="207" spans="5:8" x14ac:dyDescent="0.25">
      <c r="E207" s="14">
        <f t="shared" si="9"/>
        <v>16.666666666666668</v>
      </c>
      <c r="F207" s="12">
        <v>200</v>
      </c>
      <c r="G207" s="13">
        <f t="shared" si="10"/>
        <v>222.46405007953501</v>
      </c>
      <c r="H207" s="66">
        <f t="shared" si="11"/>
        <v>144254.99624604129</v>
      </c>
    </row>
    <row r="208" spans="5:8" x14ac:dyDescent="0.25">
      <c r="E208" s="14">
        <f t="shared" si="9"/>
        <v>16.75</v>
      </c>
      <c r="F208" s="12">
        <v>201</v>
      </c>
      <c r="G208" s="13">
        <f t="shared" si="10"/>
        <v>223.46405007953501</v>
      </c>
      <c r="H208" s="66">
        <f t="shared" si="11"/>
        <v>145489.25452457994</v>
      </c>
    </row>
    <row r="209" spans="5:8" x14ac:dyDescent="0.25">
      <c r="E209" s="14">
        <f t="shared" si="9"/>
        <v>16.833333333333332</v>
      </c>
      <c r="F209" s="12">
        <v>202</v>
      </c>
      <c r="G209" s="13">
        <f t="shared" si="10"/>
        <v>224.46405007953501</v>
      </c>
      <c r="H209" s="66">
        <f t="shared" si="11"/>
        <v>146731.13479218268</v>
      </c>
    </row>
    <row r="210" spans="5:8" x14ac:dyDescent="0.25">
      <c r="E210" s="14">
        <f t="shared" si="9"/>
        <v>16.916666666666668</v>
      </c>
      <c r="F210" s="12">
        <v>203</v>
      </c>
      <c r="G210" s="13">
        <f t="shared" si="10"/>
        <v>225.46405007953501</v>
      </c>
      <c r="H210" s="66">
        <f t="shared" si="11"/>
        <v>147980.67850423092</v>
      </c>
    </row>
    <row r="211" spans="5:8" x14ac:dyDescent="0.25">
      <c r="E211" s="14">
        <f t="shared" si="9"/>
        <v>17</v>
      </c>
      <c r="F211" s="12">
        <v>204</v>
      </c>
      <c r="G211" s="13">
        <f t="shared" si="10"/>
        <v>226.46405007953501</v>
      </c>
      <c r="H211" s="66">
        <f t="shared" si="11"/>
        <v>149237.92732672219</v>
      </c>
    </row>
    <row r="212" spans="5:8" x14ac:dyDescent="0.25">
      <c r="E212" s="14">
        <f t="shared" ref="E212:E229" si="12">F212/$C$10</f>
        <v>17.083333333333332</v>
      </c>
      <c r="F212" s="12">
        <v>205</v>
      </c>
      <c r="G212" s="13">
        <f t="shared" ref="G212:G229" si="13">$C$22+F212</f>
        <v>227.46405007953501</v>
      </c>
      <c r="H212" s="66">
        <f t="shared" ref="H212:H229" si="14">$C$24*G212*(1+$C$18)^G212</f>
        <v>150502.92313729564</v>
      </c>
    </row>
    <row r="213" spans="5:8" x14ac:dyDescent="0.25">
      <c r="E213" s="14">
        <f t="shared" si="12"/>
        <v>17.166666666666668</v>
      </c>
      <c r="F213" s="12">
        <v>206</v>
      </c>
      <c r="G213" s="13">
        <f t="shared" si="13"/>
        <v>228.46405007953501</v>
      </c>
      <c r="H213" s="66">
        <f t="shared" si="14"/>
        <v>151775.70802626232</v>
      </c>
    </row>
    <row r="214" spans="5:8" x14ac:dyDescent="0.25">
      <c r="E214" s="14">
        <f t="shared" si="12"/>
        <v>17.25</v>
      </c>
      <c r="F214" s="12">
        <v>207</v>
      </c>
      <c r="G214" s="13">
        <f t="shared" si="13"/>
        <v>229.46405007953501</v>
      </c>
      <c r="H214" s="66">
        <f t="shared" si="14"/>
        <v>153056.32429764015</v>
      </c>
    </row>
    <row r="215" spans="5:8" x14ac:dyDescent="0.25">
      <c r="E215" s="14">
        <f t="shared" si="12"/>
        <v>17.333333333333332</v>
      </c>
      <c r="F215" s="12">
        <v>208</v>
      </c>
      <c r="G215" s="13">
        <f t="shared" si="13"/>
        <v>230.46405007953501</v>
      </c>
      <c r="H215" s="66">
        <f t="shared" si="14"/>
        <v>154344.81447019413</v>
      </c>
    </row>
    <row r="216" spans="5:8" x14ac:dyDescent="0.25">
      <c r="E216" s="14">
        <f t="shared" si="12"/>
        <v>17.416666666666668</v>
      </c>
      <c r="F216" s="12">
        <v>209</v>
      </c>
      <c r="G216" s="13">
        <f t="shared" si="13"/>
        <v>231.46405007953501</v>
      </c>
      <c r="H216" s="66">
        <f t="shared" si="14"/>
        <v>155641.2212784811</v>
      </c>
    </row>
    <row r="217" spans="5:8" x14ac:dyDescent="0.25">
      <c r="E217" s="14">
        <f t="shared" si="12"/>
        <v>17.5</v>
      </c>
      <c r="F217" s="12">
        <v>210</v>
      </c>
      <c r="G217" s="13">
        <f t="shared" si="13"/>
        <v>232.46405007953501</v>
      </c>
      <c r="H217" s="66">
        <f t="shared" si="14"/>
        <v>156945.5876738998</v>
      </c>
    </row>
    <row r="218" spans="5:8" x14ac:dyDescent="0.25">
      <c r="E218" s="14">
        <f t="shared" si="12"/>
        <v>17.583333333333332</v>
      </c>
      <c r="F218" s="12">
        <v>211</v>
      </c>
      <c r="G218" s="13">
        <f t="shared" si="13"/>
        <v>233.46405007953501</v>
      </c>
      <c r="H218" s="66">
        <f t="shared" si="14"/>
        <v>158257.9568257455</v>
      </c>
    </row>
    <row r="219" spans="5:8" x14ac:dyDescent="0.25">
      <c r="E219" s="14">
        <f t="shared" si="12"/>
        <v>17.666666666666668</v>
      </c>
      <c r="F219" s="12">
        <v>212</v>
      </c>
      <c r="G219" s="13">
        <f t="shared" si="13"/>
        <v>234.46405007953501</v>
      </c>
      <c r="H219" s="66">
        <f t="shared" si="14"/>
        <v>159578.37212226994</v>
      </c>
    </row>
    <row r="220" spans="5:8" x14ac:dyDescent="0.25">
      <c r="E220" s="14">
        <f t="shared" si="12"/>
        <v>17.75</v>
      </c>
      <c r="F220" s="12">
        <v>213</v>
      </c>
      <c r="G220" s="13">
        <f t="shared" si="13"/>
        <v>235.46405007953501</v>
      </c>
      <c r="H220" s="66">
        <f t="shared" si="14"/>
        <v>160906.87717174613</v>
      </c>
    </row>
    <row r="221" spans="5:8" x14ac:dyDescent="0.25">
      <c r="E221" s="14">
        <f t="shared" si="12"/>
        <v>17.833333333333332</v>
      </c>
      <c r="F221" s="12">
        <v>214</v>
      </c>
      <c r="G221" s="13">
        <f t="shared" si="13"/>
        <v>236.46405007953501</v>
      </c>
      <c r="H221" s="66">
        <f t="shared" si="14"/>
        <v>162243.51580353826</v>
      </c>
    </row>
    <row r="222" spans="5:8" x14ac:dyDescent="0.25">
      <c r="E222" s="14">
        <f t="shared" si="12"/>
        <v>17.916666666666668</v>
      </c>
      <c r="F222" s="12">
        <v>215</v>
      </c>
      <c r="G222" s="13">
        <f t="shared" si="13"/>
        <v>237.46405007953501</v>
      </c>
      <c r="H222" s="66">
        <f t="shared" si="14"/>
        <v>163588.33206917642</v>
      </c>
    </row>
    <row r="223" spans="5:8" x14ac:dyDescent="0.25">
      <c r="E223" s="14">
        <f t="shared" si="12"/>
        <v>18</v>
      </c>
      <c r="F223" s="12">
        <v>216</v>
      </c>
      <c r="G223" s="13">
        <f t="shared" si="13"/>
        <v>238.46405007953501</v>
      </c>
      <c r="H223" s="66">
        <f t="shared" si="14"/>
        <v>164941.37024343683</v>
      </c>
    </row>
    <row r="224" spans="5:8" x14ac:dyDescent="0.25">
      <c r="E224" s="14">
        <f t="shared" si="12"/>
        <v>18.083333333333332</v>
      </c>
      <c r="F224" s="12">
        <v>217</v>
      </c>
      <c r="G224" s="13">
        <f t="shared" si="13"/>
        <v>239.46405007953501</v>
      </c>
      <c r="H224" s="66">
        <f t="shared" si="14"/>
        <v>166302.6748254268</v>
      </c>
    </row>
    <row r="225" spans="5:8" x14ac:dyDescent="0.25">
      <c r="E225" s="14">
        <f t="shared" si="12"/>
        <v>18.166666666666668</v>
      </c>
      <c r="F225" s="12">
        <v>218</v>
      </c>
      <c r="G225" s="13">
        <f t="shared" si="13"/>
        <v>240.46405007953501</v>
      </c>
      <c r="H225" s="66">
        <f t="shared" si="14"/>
        <v>167672.29053967504</v>
      </c>
    </row>
    <row r="226" spans="5:8" x14ac:dyDescent="0.25">
      <c r="E226" s="14">
        <f t="shared" si="12"/>
        <v>18.25</v>
      </c>
      <c r="F226" s="12">
        <v>219</v>
      </c>
      <c r="G226" s="13">
        <f t="shared" si="13"/>
        <v>241.46405007953501</v>
      </c>
      <c r="H226" s="66">
        <f t="shared" si="14"/>
        <v>169050.2623372268</v>
      </c>
    </row>
    <row r="227" spans="5:8" x14ac:dyDescent="0.25">
      <c r="E227" s="14">
        <f t="shared" si="12"/>
        <v>18.333333333333332</v>
      </c>
      <c r="F227" s="12">
        <v>220</v>
      </c>
      <c r="G227" s="13">
        <f t="shared" si="13"/>
        <v>242.46405007953501</v>
      </c>
      <c r="H227" s="66">
        <f t="shared" si="14"/>
        <v>170436.63539674465</v>
      </c>
    </row>
    <row r="228" spans="5:8" x14ac:dyDescent="0.25">
      <c r="E228" s="14">
        <f t="shared" si="12"/>
        <v>18.416666666666668</v>
      </c>
      <c r="F228" s="12">
        <v>221</v>
      </c>
      <c r="G228" s="13">
        <f t="shared" si="13"/>
        <v>243.46405007953501</v>
      </c>
      <c r="H228" s="66">
        <f t="shared" si="14"/>
        <v>171831.45512561416</v>
      </c>
    </row>
    <row r="229" spans="5:8" x14ac:dyDescent="0.25">
      <c r="E229" s="14">
        <f t="shared" si="12"/>
        <v>18.5</v>
      </c>
      <c r="F229" s="12">
        <v>222</v>
      </c>
      <c r="G229" s="13">
        <f t="shared" si="13"/>
        <v>244.46405007953501</v>
      </c>
      <c r="H229" s="66">
        <f t="shared" si="14"/>
        <v>173234.76716105474</v>
      </c>
    </row>
    <row r="230" spans="5:8" x14ac:dyDescent="0.25">
      <c r="E230" s="14">
        <f t="shared" ref="E230:E247" si="15">F230/$C$10</f>
        <v>18.583333333333332</v>
      </c>
      <c r="F230" s="12">
        <v>223</v>
      </c>
      <c r="G230" s="13">
        <f t="shared" ref="G230:G247" si="16">$C$22+F230</f>
        <v>245.46405007953501</v>
      </c>
      <c r="H230" s="66">
        <f t="shared" ref="H230:H247" si="17">$C$24*G230*(1+$C$18)^G230</f>
        <v>174646.61737123597</v>
      </c>
    </row>
    <row r="231" spans="5:8" x14ac:dyDescent="0.25">
      <c r="E231" s="14">
        <f t="shared" si="15"/>
        <v>18.666666666666668</v>
      </c>
      <c r="F231" s="12">
        <v>224</v>
      </c>
      <c r="G231" s="13">
        <f t="shared" si="16"/>
        <v>246.46405007953501</v>
      </c>
      <c r="H231" s="66">
        <f t="shared" si="17"/>
        <v>176067.05185639896</v>
      </c>
    </row>
    <row r="232" spans="5:8" x14ac:dyDescent="0.25">
      <c r="E232" s="14">
        <f t="shared" si="15"/>
        <v>18.75</v>
      </c>
      <c r="F232" s="12">
        <v>225</v>
      </c>
      <c r="G232" s="13">
        <f t="shared" si="16"/>
        <v>247.46405007953501</v>
      </c>
      <c r="H232" s="66">
        <f t="shared" si="17"/>
        <v>177496.11694998314</v>
      </c>
    </row>
    <row r="233" spans="5:8" x14ac:dyDescent="0.25">
      <c r="E233" s="14">
        <f t="shared" si="15"/>
        <v>18.833333333333332</v>
      </c>
      <c r="F233" s="12">
        <v>226</v>
      </c>
      <c r="G233" s="13">
        <f t="shared" si="16"/>
        <v>248.46405007953501</v>
      </c>
      <c r="H233" s="66">
        <f t="shared" si="17"/>
        <v>178933.85921975842</v>
      </c>
    </row>
    <row r="234" spans="5:8" x14ac:dyDescent="0.25">
      <c r="E234" s="14">
        <f t="shared" si="15"/>
        <v>18.916666666666668</v>
      </c>
      <c r="F234" s="12">
        <v>227</v>
      </c>
      <c r="G234" s="13">
        <f t="shared" si="16"/>
        <v>249.46405007953501</v>
      </c>
      <c r="H234" s="66">
        <f t="shared" si="17"/>
        <v>180380.32546896246</v>
      </c>
    </row>
    <row r="235" spans="5:8" x14ac:dyDescent="0.25">
      <c r="E235" s="14">
        <f t="shared" si="15"/>
        <v>19</v>
      </c>
      <c r="F235" s="12">
        <v>228</v>
      </c>
      <c r="G235" s="13">
        <f t="shared" si="16"/>
        <v>250.46405007953501</v>
      </c>
      <c r="H235" s="66">
        <f t="shared" si="17"/>
        <v>181835.56273744366</v>
      </c>
    </row>
    <row r="236" spans="5:8" x14ac:dyDescent="0.25">
      <c r="E236" s="14">
        <f t="shared" si="15"/>
        <v>19.083333333333332</v>
      </c>
      <c r="F236" s="12">
        <v>229</v>
      </c>
      <c r="G236" s="13">
        <f t="shared" si="16"/>
        <v>251.46405007953501</v>
      </c>
      <c r="H236" s="66">
        <f t="shared" si="17"/>
        <v>183299.61830280896</v>
      </c>
    </row>
    <row r="237" spans="5:8" x14ac:dyDescent="0.25">
      <c r="E237" s="14">
        <f t="shared" si="15"/>
        <v>19.166666666666668</v>
      </c>
      <c r="F237" s="12">
        <v>230</v>
      </c>
      <c r="G237" s="13">
        <f t="shared" si="16"/>
        <v>252.46405007953501</v>
      </c>
      <c r="H237" s="66">
        <f t="shared" si="17"/>
        <v>184772.539681578</v>
      </c>
    </row>
    <row r="238" spans="5:8" x14ac:dyDescent="0.25">
      <c r="E238" s="14">
        <f t="shared" si="15"/>
        <v>19.25</v>
      </c>
      <c r="F238" s="12">
        <v>231</v>
      </c>
      <c r="G238" s="13">
        <f t="shared" si="16"/>
        <v>253.46405007953501</v>
      </c>
      <c r="H238" s="66">
        <f t="shared" si="17"/>
        <v>186254.37463034157</v>
      </c>
    </row>
    <row r="239" spans="5:8" x14ac:dyDescent="0.25">
      <c r="E239" s="14">
        <f t="shared" si="15"/>
        <v>19.333333333333332</v>
      </c>
      <c r="F239" s="12">
        <v>232</v>
      </c>
      <c r="G239" s="13">
        <f t="shared" si="16"/>
        <v>254.46405007953501</v>
      </c>
      <c r="H239" s="66">
        <f t="shared" si="17"/>
        <v>187745.17114692656</v>
      </c>
    </row>
    <row r="240" spans="5:8" x14ac:dyDescent="0.25">
      <c r="E240" s="14">
        <f t="shared" si="15"/>
        <v>19.416666666666668</v>
      </c>
      <c r="F240" s="12">
        <v>233</v>
      </c>
      <c r="G240" s="13">
        <f t="shared" si="16"/>
        <v>255.46405007953501</v>
      </c>
      <c r="H240" s="66">
        <f t="shared" si="17"/>
        <v>189244.97747156559</v>
      </c>
    </row>
    <row r="241" spans="5:8" x14ac:dyDescent="0.25">
      <c r="E241" s="14">
        <f t="shared" si="15"/>
        <v>19.5</v>
      </c>
      <c r="F241" s="12">
        <v>234</v>
      </c>
      <c r="G241" s="13">
        <f t="shared" si="16"/>
        <v>256.46405007953501</v>
      </c>
      <c r="H241" s="66">
        <f t="shared" si="17"/>
        <v>190753.84208807303</v>
      </c>
    </row>
    <row r="242" spans="5:8" x14ac:dyDescent="0.25">
      <c r="E242" s="14">
        <f t="shared" si="15"/>
        <v>19.583333333333332</v>
      </c>
      <c r="F242" s="12">
        <v>235</v>
      </c>
      <c r="G242" s="13">
        <f t="shared" si="16"/>
        <v>257.46405007953501</v>
      </c>
      <c r="H242" s="66">
        <f t="shared" si="17"/>
        <v>192271.81372502525</v>
      </c>
    </row>
    <row r="243" spans="5:8" x14ac:dyDescent="0.25">
      <c r="E243" s="14">
        <f t="shared" si="15"/>
        <v>19.666666666666668</v>
      </c>
      <c r="F243" s="12">
        <v>236</v>
      </c>
      <c r="G243" s="13">
        <f t="shared" si="16"/>
        <v>258.46405007953501</v>
      </c>
      <c r="H243" s="66">
        <f t="shared" si="17"/>
        <v>193798.94135694811</v>
      </c>
    </row>
    <row r="244" spans="5:8" x14ac:dyDescent="0.25">
      <c r="E244" s="14">
        <f t="shared" si="15"/>
        <v>19.75</v>
      </c>
      <c r="F244" s="12">
        <v>237</v>
      </c>
      <c r="G244" s="13">
        <f t="shared" si="16"/>
        <v>259.46405007953501</v>
      </c>
      <c r="H244" s="66">
        <f t="shared" si="17"/>
        <v>195335.27420550867</v>
      </c>
    </row>
    <row r="245" spans="5:8" x14ac:dyDescent="0.25">
      <c r="E245" s="14">
        <f t="shared" si="15"/>
        <v>19.833333333333332</v>
      </c>
      <c r="F245" s="12">
        <v>238</v>
      </c>
      <c r="G245" s="13">
        <f t="shared" si="16"/>
        <v>260.46405007953501</v>
      </c>
      <c r="H245" s="66">
        <f t="shared" si="17"/>
        <v>196880.86174071295</v>
      </c>
    </row>
    <row r="246" spans="5:8" x14ac:dyDescent="0.25">
      <c r="E246" s="14">
        <f t="shared" si="15"/>
        <v>19.916666666666668</v>
      </c>
      <c r="F246" s="12">
        <v>239</v>
      </c>
      <c r="G246" s="13">
        <f t="shared" si="16"/>
        <v>261.46405007953501</v>
      </c>
      <c r="H246" s="66">
        <f t="shared" si="17"/>
        <v>198435.75368210991</v>
      </c>
    </row>
    <row r="247" spans="5:8" x14ac:dyDescent="0.25">
      <c r="E247" s="14">
        <f t="shared" si="15"/>
        <v>20</v>
      </c>
      <c r="F247" s="12">
        <v>240</v>
      </c>
      <c r="G247" s="13">
        <f t="shared" si="16"/>
        <v>262.46405007953501</v>
      </c>
      <c r="H247" s="66">
        <f t="shared" si="17"/>
        <v>200000</v>
      </c>
    </row>
    <row r="248" spans="5:8" x14ac:dyDescent="0.25">
      <c r="E248" s="14"/>
      <c r="F248" s="12"/>
      <c r="G248" s="13"/>
      <c r="H248" s="66"/>
    </row>
    <row r="249" spans="5:8" x14ac:dyDescent="0.25">
      <c r="E249" s="14"/>
      <c r="F249" s="12"/>
      <c r="G249" s="13"/>
      <c r="H249" s="66"/>
    </row>
    <row r="250" spans="5:8" x14ac:dyDescent="0.25">
      <c r="E250" s="14"/>
      <c r="F250" s="12"/>
      <c r="G250" s="13"/>
      <c r="H250" s="66"/>
    </row>
    <row r="251" spans="5:8" x14ac:dyDescent="0.25">
      <c r="E251" s="14"/>
      <c r="F251" s="12"/>
      <c r="G251" s="13"/>
      <c r="H251" s="66"/>
    </row>
    <row r="252" spans="5:8" x14ac:dyDescent="0.25">
      <c r="E252" s="14"/>
      <c r="F252" s="12"/>
      <c r="G252" s="13"/>
      <c r="H252" s="66"/>
    </row>
    <row r="253" spans="5:8" x14ac:dyDescent="0.25">
      <c r="E253" s="14"/>
      <c r="F253" s="12"/>
      <c r="G253" s="13"/>
      <c r="H253" s="66"/>
    </row>
    <row r="254" spans="5:8" x14ac:dyDescent="0.25">
      <c r="E254" s="14"/>
      <c r="F254" s="12"/>
      <c r="G254" s="13"/>
      <c r="H254" s="66"/>
    </row>
    <row r="255" spans="5:8" x14ac:dyDescent="0.25">
      <c r="E255" s="14"/>
      <c r="F255" s="12"/>
      <c r="G255" s="13"/>
      <c r="H255" s="66"/>
    </row>
    <row r="256" spans="5:8" x14ac:dyDescent="0.25">
      <c r="E256" s="14"/>
      <c r="F256" s="12"/>
      <c r="G256" s="13"/>
      <c r="H256" s="66"/>
    </row>
    <row r="257" spans="5:8" x14ac:dyDescent="0.25">
      <c r="E257" s="14"/>
      <c r="F257" s="12"/>
      <c r="G257" s="13"/>
      <c r="H257" s="66"/>
    </row>
  </sheetData>
  <mergeCells count="3">
    <mergeCell ref="B15:C15"/>
    <mergeCell ref="B6:C6"/>
    <mergeCell ref="B49:C50"/>
  </mergeCells>
  <hyperlinks>
    <hyperlink ref="B4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84"/>
  <sheetViews>
    <sheetView tabSelected="1" topLeftCell="A49" workbookViewId="0">
      <selection activeCell="B79" sqref="B79"/>
    </sheetView>
  </sheetViews>
  <sheetFormatPr defaultRowHeight="15" x14ac:dyDescent="0.25"/>
  <cols>
    <col min="1" max="1" width="9.140625" style="1"/>
    <col min="2" max="2" width="16.5703125" style="1" customWidth="1"/>
    <col min="3" max="3" width="12.7109375" style="1" customWidth="1"/>
    <col min="4" max="4" width="13.42578125" style="1" customWidth="1"/>
    <col min="5" max="5" width="11.85546875" style="12" bestFit="1" customWidth="1"/>
    <col min="6" max="6" width="22.28515625" style="12" customWidth="1"/>
    <col min="7" max="8" width="16.28515625" style="12" customWidth="1"/>
    <col min="9" max="9" width="24.85546875" style="12" customWidth="1"/>
    <col min="10" max="11" width="16.28515625" style="12" customWidth="1"/>
    <col min="12" max="12" width="12" style="1" customWidth="1"/>
    <col min="13" max="13" width="10.7109375" style="1" customWidth="1"/>
    <col min="14" max="14" width="11.7109375" style="1" customWidth="1"/>
    <col min="15" max="16384" width="9.140625" style="1"/>
  </cols>
  <sheetData>
    <row r="4" spans="2:11" x14ac:dyDescent="0.25">
      <c r="B4" s="64" t="s">
        <v>34</v>
      </c>
      <c r="C4" s="3"/>
      <c r="D4" s="3"/>
      <c r="E4" s="47"/>
      <c r="F4" s="7"/>
      <c r="G4" s="7"/>
      <c r="H4" s="7"/>
      <c r="I4" s="7"/>
      <c r="J4" s="7"/>
      <c r="K4" s="7"/>
    </row>
    <row r="5" spans="2:11" x14ac:dyDescent="0.25">
      <c r="B5" s="2"/>
      <c r="C5" s="3"/>
      <c r="D5" s="3"/>
      <c r="E5" s="59"/>
      <c r="G5" s="7"/>
      <c r="H5" s="7"/>
      <c r="I5" s="7"/>
      <c r="J5" s="7"/>
      <c r="K5" s="7"/>
    </row>
    <row r="6" spans="2:11" x14ac:dyDescent="0.25">
      <c r="B6" s="2" t="s">
        <v>11</v>
      </c>
      <c r="C6" s="3"/>
      <c r="D6" s="3"/>
      <c r="E6" s="49">
        <v>1000</v>
      </c>
      <c r="G6" s="7"/>
      <c r="H6" s="7"/>
      <c r="I6" s="7"/>
      <c r="J6" s="7"/>
      <c r="K6" s="7"/>
    </row>
    <row r="7" spans="2:11" x14ac:dyDescent="0.25">
      <c r="B7" s="2" t="s">
        <v>27</v>
      </c>
      <c r="D7" s="3"/>
      <c r="E7" s="48">
        <v>1</v>
      </c>
      <c r="F7" s="7"/>
      <c r="G7" s="7"/>
      <c r="H7" s="7"/>
      <c r="I7" s="7"/>
      <c r="J7" s="7"/>
      <c r="K7" s="7"/>
    </row>
    <row r="8" spans="2:11" x14ac:dyDescent="0.25">
      <c r="D8" s="3"/>
      <c r="E8" s="31"/>
      <c r="F8" s="7"/>
      <c r="G8" s="7"/>
      <c r="H8" s="7"/>
      <c r="I8" s="7"/>
      <c r="J8" s="7"/>
      <c r="K8" s="7"/>
    </row>
    <row r="9" spans="2:11" x14ac:dyDescent="0.25">
      <c r="B9" s="20"/>
      <c r="C9" s="3"/>
      <c r="D9" s="3"/>
      <c r="E9" s="7"/>
      <c r="F9" s="7"/>
      <c r="G9" s="7"/>
      <c r="H9" s="7"/>
      <c r="I9" s="7"/>
      <c r="J9" s="7"/>
      <c r="K9" s="7"/>
    </row>
    <row r="10" spans="2:11" x14ac:dyDescent="0.25">
      <c r="B10" s="20"/>
      <c r="C10" s="3"/>
      <c r="D10" s="3"/>
      <c r="E10" s="7"/>
      <c r="F10" s="7"/>
      <c r="G10" s="7"/>
      <c r="H10" s="7"/>
      <c r="I10" s="7"/>
      <c r="J10" s="7"/>
      <c r="K10" s="7"/>
    </row>
    <row r="11" spans="2:11" x14ac:dyDescent="0.25">
      <c r="B11" s="20"/>
      <c r="C11" s="3"/>
      <c r="D11" s="3"/>
      <c r="E11" s="7"/>
      <c r="F11" s="7"/>
      <c r="G11" s="7"/>
      <c r="H11" s="7"/>
      <c r="I11" s="7"/>
      <c r="J11" s="7"/>
      <c r="K11" s="7"/>
    </row>
    <row r="12" spans="2:11" x14ac:dyDescent="0.25">
      <c r="B12" s="20"/>
      <c r="C12" s="3"/>
      <c r="D12" s="3"/>
      <c r="E12" s="7"/>
      <c r="F12" s="7"/>
      <c r="G12" s="7"/>
      <c r="H12" s="7"/>
      <c r="I12" s="7"/>
      <c r="J12" s="7"/>
      <c r="K12" s="7"/>
    </row>
    <row r="13" spans="2:11" x14ac:dyDescent="0.25">
      <c r="D13" s="3"/>
      <c r="E13" s="31"/>
      <c r="F13" s="7"/>
      <c r="G13" s="7"/>
      <c r="H13" s="7"/>
      <c r="I13" s="7"/>
      <c r="J13" s="7"/>
      <c r="K13" s="7"/>
    </row>
    <row r="14" spans="2:11" x14ac:dyDescent="0.25">
      <c r="B14" s="20"/>
      <c r="C14" s="3"/>
      <c r="D14" s="3"/>
      <c r="E14" s="7"/>
      <c r="F14" s="7"/>
      <c r="G14" s="7"/>
      <c r="H14" s="7"/>
      <c r="I14" s="7"/>
      <c r="J14" s="7"/>
      <c r="K14" s="7"/>
    </row>
    <row r="15" spans="2:11" x14ac:dyDescent="0.25">
      <c r="B15" s="20"/>
      <c r="C15" s="3"/>
      <c r="D15" s="3"/>
      <c r="E15" s="7"/>
      <c r="F15" s="7"/>
      <c r="G15" s="7"/>
      <c r="H15" s="7"/>
      <c r="I15" s="7"/>
      <c r="J15" s="7"/>
      <c r="K15" s="7"/>
    </row>
    <row r="16" spans="2:11" x14ac:dyDescent="0.25">
      <c r="B16" s="20"/>
      <c r="C16" s="3"/>
      <c r="D16" s="3"/>
      <c r="E16" s="7"/>
      <c r="F16" s="7"/>
      <c r="G16" s="7"/>
      <c r="H16" s="7"/>
      <c r="I16" s="7"/>
      <c r="J16" s="7"/>
      <c r="K16" s="7"/>
    </row>
    <row r="17" spans="2:14" ht="15" customHeight="1" x14ac:dyDescent="0.25">
      <c r="B17" s="19"/>
      <c r="C17" s="30"/>
      <c r="D17" s="30"/>
      <c r="E17" s="29"/>
      <c r="F17" s="32"/>
      <c r="G17" s="32"/>
      <c r="H17" s="29"/>
      <c r="I17" s="29"/>
      <c r="J17" s="29"/>
      <c r="K17" s="21"/>
    </row>
    <row r="18" spans="2:14" x14ac:dyDescent="0.25">
      <c r="B18" s="20"/>
      <c r="C18" s="3"/>
      <c r="D18" s="3"/>
      <c r="E18" s="7"/>
      <c r="F18" s="7"/>
      <c r="G18" s="7"/>
      <c r="H18" s="7"/>
      <c r="I18" s="7"/>
      <c r="J18" s="7"/>
      <c r="K18" s="7"/>
    </row>
    <row r="19" spans="2:14" x14ac:dyDescent="0.25">
      <c r="B19" s="20"/>
      <c r="C19" s="3"/>
      <c r="D19" s="3"/>
      <c r="E19" s="7"/>
      <c r="F19" s="7"/>
      <c r="G19" s="7"/>
      <c r="H19" s="7"/>
      <c r="I19" s="7"/>
      <c r="J19" s="7"/>
      <c r="K19" s="7"/>
    </row>
    <row r="20" spans="2:14" x14ac:dyDescent="0.25">
      <c r="B20" s="20"/>
      <c r="C20" s="3"/>
      <c r="D20" s="3"/>
      <c r="E20" s="7"/>
      <c r="F20" s="7"/>
      <c r="G20" s="7"/>
      <c r="H20" s="7"/>
      <c r="I20" s="7"/>
      <c r="J20" s="7"/>
      <c r="K20" s="7"/>
    </row>
    <row r="21" spans="2:14" x14ac:dyDescent="0.25">
      <c r="B21" s="20"/>
      <c r="C21" s="3"/>
      <c r="D21" s="3"/>
      <c r="E21" s="7"/>
      <c r="F21" s="7"/>
      <c r="G21" s="7"/>
      <c r="H21" s="7"/>
      <c r="I21" s="7"/>
      <c r="J21" s="7"/>
      <c r="K21" s="7"/>
    </row>
    <row r="22" spans="2:14" x14ac:dyDescent="0.25">
      <c r="D22" s="3"/>
      <c r="E22" s="31"/>
      <c r="F22" s="7"/>
      <c r="G22" s="7"/>
      <c r="H22" s="7"/>
      <c r="I22" s="7"/>
      <c r="J22" s="7"/>
      <c r="K22" s="7"/>
    </row>
    <row r="23" spans="2:14" x14ac:dyDescent="0.25">
      <c r="B23" s="20"/>
      <c r="C23" s="3"/>
      <c r="D23" s="3"/>
      <c r="E23" s="7"/>
      <c r="F23" s="7"/>
      <c r="G23" s="7"/>
      <c r="H23" s="7"/>
      <c r="I23" s="7"/>
      <c r="J23" s="7"/>
      <c r="K23" s="7"/>
    </row>
    <row r="24" spans="2:14" x14ac:dyDescent="0.25">
      <c r="B24" s="20"/>
      <c r="C24" s="3"/>
      <c r="D24" s="3"/>
      <c r="E24" s="7"/>
      <c r="F24" s="7"/>
      <c r="G24" s="7"/>
      <c r="H24" s="7"/>
      <c r="I24" s="7"/>
      <c r="J24" s="7"/>
      <c r="K24" s="7"/>
    </row>
    <row r="25" spans="2:14" x14ac:dyDescent="0.25">
      <c r="B25" s="20"/>
      <c r="C25" s="3"/>
      <c r="D25" s="3"/>
      <c r="E25" s="7"/>
      <c r="F25" s="7"/>
      <c r="G25" s="7"/>
      <c r="H25" s="7"/>
      <c r="I25" s="7"/>
      <c r="J25" s="7"/>
      <c r="K25" s="7"/>
    </row>
    <row r="26" spans="2:14" ht="15" customHeight="1" x14ac:dyDescent="0.25">
      <c r="B26" s="19"/>
      <c r="C26" s="30"/>
      <c r="D26" s="30"/>
      <c r="E26" s="29"/>
      <c r="F26" s="32"/>
      <c r="G26" s="32"/>
      <c r="H26" s="29"/>
      <c r="I26" s="29"/>
      <c r="J26" s="29"/>
      <c r="K26" s="21"/>
    </row>
    <row r="27" spans="2:14" ht="39" thickBot="1" x14ac:dyDescent="0.3">
      <c r="B27" s="56" t="s">
        <v>19</v>
      </c>
      <c r="C27" s="28" t="s">
        <v>28</v>
      </c>
      <c r="D27" s="28" t="s">
        <v>20</v>
      </c>
      <c r="E27" s="28" t="s">
        <v>23</v>
      </c>
      <c r="F27" s="28" t="s">
        <v>22</v>
      </c>
      <c r="G27" s="28" t="s">
        <v>21</v>
      </c>
      <c r="H27" s="28" t="s">
        <v>24</v>
      </c>
      <c r="I27" s="28" t="s">
        <v>25</v>
      </c>
      <c r="J27" s="28" t="s">
        <v>31</v>
      </c>
      <c r="K27" s="28" t="s">
        <v>30</v>
      </c>
      <c r="M27" s="28" t="s">
        <v>26</v>
      </c>
      <c r="N27" s="62" t="s">
        <v>29</v>
      </c>
    </row>
    <row r="28" spans="2:14" x14ac:dyDescent="0.25">
      <c r="B28" s="22">
        <v>32963</v>
      </c>
      <c r="C28" s="23">
        <v>1000</v>
      </c>
      <c r="D28" s="50">
        <f ca="1">N28</f>
        <v>100.24489977753905</v>
      </c>
      <c r="E28" s="43">
        <v>0</v>
      </c>
      <c r="F28" s="33">
        <f t="shared" ref="F28:F59" ca="1" si="0">E28*D28</f>
        <v>0</v>
      </c>
      <c r="G28" s="33">
        <f t="shared" ref="G28:G59" ca="1" si="1">IF(C28-F28&lt;0,IF($E$7=1,C28-F28,0),C28-F28)</f>
        <v>1000</v>
      </c>
      <c r="H28" s="45">
        <f t="shared" ref="H28:H59" ca="1" si="2">ROUND(G28/D28,0)</f>
        <v>10</v>
      </c>
      <c r="I28" s="45">
        <f ca="1">H28</f>
        <v>10</v>
      </c>
      <c r="J28" s="33">
        <f ca="1">G28</f>
        <v>1000</v>
      </c>
      <c r="K28" s="34">
        <f ca="1">0-J28</f>
        <v>-1000</v>
      </c>
      <c r="M28" s="58">
        <f ca="1">NORMINV(RAND(),2%,5%)</f>
        <v>2.4489977753905726E-3</v>
      </c>
      <c r="N28" s="13">
        <f ca="1">100*(1+M28)</f>
        <v>100.24489977753905</v>
      </c>
    </row>
    <row r="29" spans="2:14" x14ac:dyDescent="0.25">
      <c r="B29" s="22">
        <v>33054</v>
      </c>
      <c r="C29" s="23">
        <f t="shared" ref="C29:C60" si="3">C28+$E$6</f>
        <v>2000</v>
      </c>
      <c r="D29" s="50">
        <f t="shared" ref="D29:D77" ca="1" si="4">N29</f>
        <v>109.97536754849261</v>
      </c>
      <c r="E29" s="43">
        <f ca="1">I28</f>
        <v>10</v>
      </c>
      <c r="F29" s="33">
        <f t="shared" ca="1" si="0"/>
        <v>1099.7536754849261</v>
      </c>
      <c r="G29" s="33">
        <f t="shared" ca="1" si="1"/>
        <v>900.24632451507387</v>
      </c>
      <c r="H29" s="45">
        <f t="shared" ca="1" si="2"/>
        <v>8</v>
      </c>
      <c r="I29" s="45">
        <f t="shared" ref="I29:I60" ca="1" si="5">E29+H29</f>
        <v>18</v>
      </c>
      <c r="J29" s="33">
        <f ca="1">G29+J28</f>
        <v>1900.2463245150739</v>
      </c>
      <c r="K29" s="34">
        <f t="shared" ref="K29:K60" ca="1" si="6">J28-J29</f>
        <v>-900.24632451507387</v>
      </c>
      <c r="M29" s="58">
        <f t="shared" ref="M29:M78" ca="1" si="7">NORMINV(RAND(),2%,5%)</f>
        <v>9.7066960938134231E-2</v>
      </c>
      <c r="N29" s="13">
        <f t="shared" ref="N29:N78" ca="1" si="8">N28*(1+M29)</f>
        <v>109.97536754849261</v>
      </c>
    </row>
    <row r="30" spans="2:14" x14ac:dyDescent="0.25">
      <c r="B30" s="22">
        <v>33146</v>
      </c>
      <c r="C30" s="23">
        <f t="shared" si="3"/>
        <v>3000</v>
      </c>
      <c r="D30" s="50">
        <f t="shared" ca="1" si="4"/>
        <v>97.826472695714031</v>
      </c>
      <c r="E30" s="43">
        <f t="shared" ref="E30:E77" ca="1" si="9">I29</f>
        <v>18</v>
      </c>
      <c r="F30" s="33">
        <f t="shared" ca="1" si="0"/>
        <v>1760.8765085228526</v>
      </c>
      <c r="G30" s="33">
        <f t="shared" ca="1" si="1"/>
        <v>1239.1234914771474</v>
      </c>
      <c r="H30" s="45">
        <f t="shared" ca="1" si="2"/>
        <v>13</v>
      </c>
      <c r="I30" s="45">
        <f t="shared" ca="1" si="5"/>
        <v>31</v>
      </c>
      <c r="J30" s="33">
        <f t="shared" ref="J30:J51" ca="1" si="10">G30+J29</f>
        <v>3139.3698159922214</v>
      </c>
      <c r="K30" s="34">
        <f t="shared" ca="1" si="6"/>
        <v>-1239.1234914771476</v>
      </c>
      <c r="M30" s="58">
        <f t="shared" ca="1" si="7"/>
        <v>-0.11046923618983719</v>
      </c>
      <c r="N30" s="13">
        <f t="shared" ca="1" si="8"/>
        <v>97.826472695714031</v>
      </c>
    </row>
    <row r="31" spans="2:14" x14ac:dyDescent="0.25">
      <c r="B31" s="22">
        <v>33238</v>
      </c>
      <c r="C31" s="23">
        <f t="shared" si="3"/>
        <v>4000</v>
      </c>
      <c r="D31" s="50">
        <f t="shared" ca="1" si="4"/>
        <v>97.414614438991961</v>
      </c>
      <c r="E31" s="43">
        <f t="shared" ca="1" si="9"/>
        <v>31</v>
      </c>
      <c r="F31" s="33">
        <f t="shared" ca="1" si="0"/>
        <v>3019.8530476087508</v>
      </c>
      <c r="G31" s="33">
        <f t="shared" ca="1" si="1"/>
        <v>980.14695239124921</v>
      </c>
      <c r="H31" s="45">
        <f t="shared" ca="1" si="2"/>
        <v>10</v>
      </c>
      <c r="I31" s="45">
        <f t="shared" ca="1" si="5"/>
        <v>41</v>
      </c>
      <c r="J31" s="33">
        <f t="shared" ca="1" si="10"/>
        <v>4119.5167683834707</v>
      </c>
      <c r="K31" s="34">
        <f t="shared" ca="1" si="6"/>
        <v>-980.14695239124921</v>
      </c>
      <c r="M31" s="58">
        <f t="shared" ca="1" si="7"/>
        <v>-4.2100900234146137E-3</v>
      </c>
      <c r="N31" s="13">
        <f t="shared" ca="1" si="8"/>
        <v>97.414614438991961</v>
      </c>
    </row>
    <row r="32" spans="2:14" x14ac:dyDescent="0.25">
      <c r="B32" s="22">
        <v>33328</v>
      </c>
      <c r="C32" s="23">
        <f t="shared" si="3"/>
        <v>5000</v>
      </c>
      <c r="D32" s="50">
        <f t="shared" ca="1" si="4"/>
        <v>100.8123786579439</v>
      </c>
      <c r="E32" s="43">
        <f t="shared" ca="1" si="9"/>
        <v>41</v>
      </c>
      <c r="F32" s="33">
        <f t="shared" ca="1" si="0"/>
        <v>4133.3075249756994</v>
      </c>
      <c r="G32" s="33">
        <f t="shared" ca="1" si="1"/>
        <v>866.69247502430062</v>
      </c>
      <c r="H32" s="45">
        <f t="shared" ca="1" si="2"/>
        <v>9</v>
      </c>
      <c r="I32" s="45">
        <f t="shared" ca="1" si="5"/>
        <v>50</v>
      </c>
      <c r="J32" s="33">
        <f t="shared" ca="1" si="10"/>
        <v>4986.2092434077713</v>
      </c>
      <c r="K32" s="34">
        <f t="shared" ca="1" si="6"/>
        <v>-866.69247502430062</v>
      </c>
      <c r="M32" s="58">
        <f t="shared" ca="1" si="7"/>
        <v>3.4879409404015793E-2</v>
      </c>
      <c r="N32" s="13">
        <f t="shared" ca="1" si="8"/>
        <v>100.8123786579439</v>
      </c>
    </row>
    <row r="33" spans="2:14" x14ac:dyDescent="0.25">
      <c r="B33" s="22">
        <v>33419</v>
      </c>
      <c r="C33" s="23">
        <f t="shared" si="3"/>
        <v>6000</v>
      </c>
      <c r="D33" s="50">
        <f t="shared" ca="1" si="4"/>
        <v>97.765377543388169</v>
      </c>
      <c r="E33" s="43">
        <f t="shared" ca="1" si="9"/>
        <v>50</v>
      </c>
      <c r="F33" s="33">
        <f t="shared" ca="1" si="0"/>
        <v>4888.2688771694084</v>
      </c>
      <c r="G33" s="33">
        <f t="shared" ca="1" si="1"/>
        <v>1111.7311228305916</v>
      </c>
      <c r="H33" s="45">
        <f t="shared" ca="1" si="2"/>
        <v>11</v>
      </c>
      <c r="I33" s="45">
        <f t="shared" ca="1" si="5"/>
        <v>61</v>
      </c>
      <c r="J33" s="33">
        <f t="shared" ca="1" si="10"/>
        <v>6097.9403662383629</v>
      </c>
      <c r="K33" s="34">
        <f t="shared" ca="1" si="6"/>
        <v>-1111.7311228305916</v>
      </c>
      <c r="M33" s="58">
        <f t="shared" ca="1" si="7"/>
        <v>-3.0224473969552735E-2</v>
      </c>
      <c r="N33" s="13">
        <f t="shared" ca="1" si="8"/>
        <v>97.765377543388169</v>
      </c>
    </row>
    <row r="34" spans="2:14" x14ac:dyDescent="0.25">
      <c r="B34" s="22">
        <v>33511</v>
      </c>
      <c r="C34" s="23">
        <f t="shared" si="3"/>
        <v>7000</v>
      </c>
      <c r="D34" s="50">
        <f t="shared" ca="1" si="4"/>
        <v>99.086786291146396</v>
      </c>
      <c r="E34" s="43">
        <f t="shared" ca="1" si="9"/>
        <v>61</v>
      </c>
      <c r="F34" s="33">
        <f t="shared" ca="1" si="0"/>
        <v>6044.2939637599302</v>
      </c>
      <c r="G34" s="33">
        <f t="shared" ca="1" si="1"/>
        <v>955.70603624006981</v>
      </c>
      <c r="H34" s="45">
        <f t="shared" ca="1" si="2"/>
        <v>10</v>
      </c>
      <c r="I34" s="45">
        <f t="shared" ca="1" si="5"/>
        <v>71</v>
      </c>
      <c r="J34" s="33">
        <f t="shared" ca="1" si="10"/>
        <v>7053.6464024784327</v>
      </c>
      <c r="K34" s="34">
        <f t="shared" ca="1" si="6"/>
        <v>-955.70603624006981</v>
      </c>
      <c r="M34" s="58">
        <f t="shared" ca="1" si="7"/>
        <v>1.351612176991571E-2</v>
      </c>
      <c r="N34" s="13">
        <f t="shared" ca="1" si="8"/>
        <v>99.086786291146396</v>
      </c>
    </row>
    <row r="35" spans="2:14" x14ac:dyDescent="0.25">
      <c r="B35" s="22">
        <v>33603</v>
      </c>
      <c r="C35" s="23">
        <f t="shared" si="3"/>
        <v>8000</v>
      </c>
      <c r="D35" s="50">
        <f t="shared" ca="1" si="4"/>
        <v>95.754947141253368</v>
      </c>
      <c r="E35" s="43">
        <f t="shared" ca="1" si="9"/>
        <v>71</v>
      </c>
      <c r="F35" s="33">
        <f t="shared" ca="1" si="0"/>
        <v>6798.6012470289888</v>
      </c>
      <c r="G35" s="33">
        <f t="shared" ca="1" si="1"/>
        <v>1201.3987529710112</v>
      </c>
      <c r="H35" s="45">
        <f t="shared" ca="1" si="2"/>
        <v>13</v>
      </c>
      <c r="I35" s="45">
        <f t="shared" ca="1" si="5"/>
        <v>84</v>
      </c>
      <c r="J35" s="33">
        <f t="shared" ca="1" si="10"/>
        <v>8255.045155449443</v>
      </c>
      <c r="K35" s="34">
        <f t="shared" ca="1" si="6"/>
        <v>-1201.3987529710103</v>
      </c>
      <c r="M35" s="58">
        <f t="shared" ca="1" si="7"/>
        <v>-3.3625463844423137E-2</v>
      </c>
      <c r="N35" s="13">
        <f t="shared" ca="1" si="8"/>
        <v>95.754947141253368</v>
      </c>
    </row>
    <row r="36" spans="2:14" x14ac:dyDescent="0.25">
      <c r="B36" s="22">
        <v>33694</v>
      </c>
      <c r="C36" s="23">
        <f t="shared" si="3"/>
        <v>9000</v>
      </c>
      <c r="D36" s="50">
        <f t="shared" ca="1" si="4"/>
        <v>99.49015962600194</v>
      </c>
      <c r="E36" s="43">
        <f t="shared" ca="1" si="9"/>
        <v>84</v>
      </c>
      <c r="F36" s="33">
        <f t="shared" ca="1" si="0"/>
        <v>8357.1734085841636</v>
      </c>
      <c r="G36" s="33">
        <f t="shared" ca="1" si="1"/>
        <v>642.82659141583645</v>
      </c>
      <c r="H36" s="45">
        <f t="shared" ca="1" si="2"/>
        <v>6</v>
      </c>
      <c r="I36" s="45">
        <f t="shared" ca="1" si="5"/>
        <v>90</v>
      </c>
      <c r="J36" s="33">
        <f t="shared" ca="1" si="10"/>
        <v>8897.8717468652794</v>
      </c>
      <c r="K36" s="34">
        <f t="shared" ca="1" si="6"/>
        <v>-642.82659141583645</v>
      </c>
      <c r="M36" s="58">
        <f t="shared" ca="1" si="7"/>
        <v>3.9008036621215443E-2</v>
      </c>
      <c r="N36" s="13">
        <f t="shared" ca="1" si="8"/>
        <v>99.49015962600194</v>
      </c>
    </row>
    <row r="37" spans="2:14" x14ac:dyDescent="0.25">
      <c r="B37" s="22">
        <v>33785</v>
      </c>
      <c r="C37" s="23">
        <f t="shared" si="3"/>
        <v>10000</v>
      </c>
      <c r="D37" s="50">
        <f t="shared" ca="1" si="4"/>
        <v>103.14422998074977</v>
      </c>
      <c r="E37" s="43">
        <f t="shared" ca="1" si="9"/>
        <v>90</v>
      </c>
      <c r="F37" s="33">
        <f t="shared" ca="1" si="0"/>
        <v>9282.98069826748</v>
      </c>
      <c r="G37" s="33">
        <f t="shared" ca="1" si="1"/>
        <v>717.01930173252003</v>
      </c>
      <c r="H37" s="45">
        <f t="shared" ca="1" si="2"/>
        <v>7</v>
      </c>
      <c r="I37" s="45">
        <f t="shared" ca="1" si="5"/>
        <v>97</v>
      </c>
      <c r="J37" s="33">
        <f t="shared" ca="1" si="10"/>
        <v>9614.8910485977995</v>
      </c>
      <c r="K37" s="34">
        <f t="shared" ca="1" si="6"/>
        <v>-717.01930173252003</v>
      </c>
      <c r="M37" s="58">
        <f t="shared" ca="1" si="7"/>
        <v>3.6727957503375472E-2</v>
      </c>
      <c r="N37" s="13">
        <f t="shared" ca="1" si="8"/>
        <v>103.14422998074977</v>
      </c>
    </row>
    <row r="38" spans="2:14" x14ac:dyDescent="0.25">
      <c r="B38" s="22">
        <v>33877</v>
      </c>
      <c r="C38" s="23">
        <f t="shared" si="3"/>
        <v>11000</v>
      </c>
      <c r="D38" s="50">
        <f t="shared" ca="1" si="4"/>
        <v>101.62070820602045</v>
      </c>
      <c r="E38" s="43">
        <f t="shared" ca="1" si="9"/>
        <v>97</v>
      </c>
      <c r="F38" s="33">
        <f t="shared" ca="1" si="0"/>
        <v>9857.2086959839835</v>
      </c>
      <c r="G38" s="33">
        <f t="shared" ca="1" si="1"/>
        <v>1142.7913040160165</v>
      </c>
      <c r="H38" s="45">
        <f t="shared" ca="1" si="2"/>
        <v>11</v>
      </c>
      <c r="I38" s="45">
        <f t="shared" ca="1" si="5"/>
        <v>108</v>
      </c>
      <c r="J38" s="33">
        <f t="shared" ca="1" si="10"/>
        <v>10757.682352613816</v>
      </c>
      <c r="K38" s="34">
        <f t="shared" ca="1" si="6"/>
        <v>-1142.7913040160165</v>
      </c>
      <c r="M38" s="58">
        <f t="shared" ca="1" si="7"/>
        <v>-1.4770790135460437E-2</v>
      </c>
      <c r="N38" s="13">
        <f t="shared" ca="1" si="8"/>
        <v>101.62070820602045</v>
      </c>
    </row>
    <row r="39" spans="2:14" x14ac:dyDescent="0.25">
      <c r="B39" s="22">
        <v>33969</v>
      </c>
      <c r="C39" s="23">
        <f t="shared" si="3"/>
        <v>12000</v>
      </c>
      <c r="D39" s="50">
        <f t="shared" ca="1" si="4"/>
        <v>106.3600550451383</v>
      </c>
      <c r="E39" s="43">
        <f t="shared" ca="1" si="9"/>
        <v>108</v>
      </c>
      <c r="F39" s="33">
        <f t="shared" ca="1" si="0"/>
        <v>11486.885944874935</v>
      </c>
      <c r="G39" s="33">
        <f t="shared" ca="1" si="1"/>
        <v>513.11405512506462</v>
      </c>
      <c r="H39" s="45">
        <f t="shared" ca="1" si="2"/>
        <v>5</v>
      </c>
      <c r="I39" s="45">
        <f t="shared" ca="1" si="5"/>
        <v>113</v>
      </c>
      <c r="J39" s="33">
        <f t="shared" ca="1" si="10"/>
        <v>11270.796407738881</v>
      </c>
      <c r="K39" s="34">
        <f t="shared" ca="1" si="6"/>
        <v>-513.11405512506462</v>
      </c>
      <c r="M39" s="58">
        <f t="shared" ca="1" si="7"/>
        <v>4.6637608837654755E-2</v>
      </c>
      <c r="N39" s="13">
        <f t="shared" ca="1" si="8"/>
        <v>106.3600550451383</v>
      </c>
    </row>
    <row r="40" spans="2:14" x14ac:dyDescent="0.25">
      <c r="B40" s="22">
        <v>34059</v>
      </c>
      <c r="C40" s="23">
        <f t="shared" si="3"/>
        <v>13000</v>
      </c>
      <c r="D40" s="50">
        <f t="shared" ca="1" si="4"/>
        <v>104.60468192806547</v>
      </c>
      <c r="E40" s="43">
        <f t="shared" ca="1" si="9"/>
        <v>113</v>
      </c>
      <c r="F40" s="33">
        <f t="shared" ca="1" si="0"/>
        <v>11820.329057871399</v>
      </c>
      <c r="G40" s="33">
        <f t="shared" ca="1" si="1"/>
        <v>1179.6709421286014</v>
      </c>
      <c r="H40" s="45">
        <f t="shared" ca="1" si="2"/>
        <v>11</v>
      </c>
      <c r="I40" s="45">
        <f t="shared" ca="1" si="5"/>
        <v>124</v>
      </c>
      <c r="J40" s="33">
        <f t="shared" ca="1" si="10"/>
        <v>12450.467349867482</v>
      </c>
      <c r="K40" s="34">
        <f t="shared" ca="1" si="6"/>
        <v>-1179.6709421286014</v>
      </c>
      <c r="M40" s="58">
        <f t="shared" ca="1" si="7"/>
        <v>-1.650406363862687E-2</v>
      </c>
      <c r="N40" s="13">
        <f t="shared" ca="1" si="8"/>
        <v>104.60468192806547</v>
      </c>
    </row>
    <row r="41" spans="2:14" x14ac:dyDescent="0.25">
      <c r="B41" s="22">
        <v>34150</v>
      </c>
      <c r="C41" s="23">
        <f t="shared" si="3"/>
        <v>14000</v>
      </c>
      <c r="D41" s="50">
        <f t="shared" ca="1" si="4"/>
        <v>109.84768502985173</v>
      </c>
      <c r="E41" s="43">
        <f t="shared" ca="1" si="9"/>
        <v>124</v>
      </c>
      <c r="F41" s="33">
        <f t="shared" ca="1" si="0"/>
        <v>13621.112943701615</v>
      </c>
      <c r="G41" s="33">
        <f t="shared" ca="1" si="1"/>
        <v>378.88705629838478</v>
      </c>
      <c r="H41" s="45">
        <f t="shared" ca="1" si="2"/>
        <v>3</v>
      </c>
      <c r="I41" s="45">
        <f t="shared" ca="1" si="5"/>
        <v>127</v>
      </c>
      <c r="J41" s="33">
        <f t="shared" ca="1" si="10"/>
        <v>12829.354406165867</v>
      </c>
      <c r="K41" s="34">
        <f t="shared" ca="1" si="6"/>
        <v>-378.88705629838478</v>
      </c>
      <c r="M41" s="58">
        <f t="shared" ca="1" si="7"/>
        <v>5.0122069157399474E-2</v>
      </c>
      <c r="N41" s="13">
        <f t="shared" ca="1" si="8"/>
        <v>109.84768502985173</v>
      </c>
    </row>
    <row r="42" spans="2:14" x14ac:dyDescent="0.25">
      <c r="B42" s="22">
        <v>34242</v>
      </c>
      <c r="C42" s="23">
        <f t="shared" si="3"/>
        <v>15000</v>
      </c>
      <c r="D42" s="50">
        <f t="shared" ca="1" si="4"/>
        <v>110.81032350842122</v>
      </c>
      <c r="E42" s="43">
        <f t="shared" ca="1" si="9"/>
        <v>127</v>
      </c>
      <c r="F42" s="33">
        <f t="shared" ca="1" si="0"/>
        <v>14072.911085569494</v>
      </c>
      <c r="G42" s="33">
        <f t="shared" ca="1" si="1"/>
        <v>927.08891443050561</v>
      </c>
      <c r="H42" s="45">
        <f t="shared" ca="1" si="2"/>
        <v>8</v>
      </c>
      <c r="I42" s="45">
        <f t="shared" ca="1" si="5"/>
        <v>135</v>
      </c>
      <c r="J42" s="33">
        <f t="shared" ca="1" si="10"/>
        <v>13756.443320596372</v>
      </c>
      <c r="K42" s="34">
        <f t="shared" ca="1" si="6"/>
        <v>-927.08891443050561</v>
      </c>
      <c r="M42" s="58">
        <f t="shared" ca="1" si="7"/>
        <v>8.7633934052217151E-3</v>
      </c>
      <c r="N42" s="13">
        <f t="shared" ca="1" si="8"/>
        <v>110.81032350842122</v>
      </c>
    </row>
    <row r="43" spans="2:14" x14ac:dyDescent="0.25">
      <c r="B43" s="22">
        <v>34334</v>
      </c>
      <c r="C43" s="23">
        <f t="shared" si="3"/>
        <v>16000</v>
      </c>
      <c r="D43" s="50">
        <f t="shared" ca="1" si="4"/>
        <v>118.9495945068477</v>
      </c>
      <c r="E43" s="43">
        <f t="shared" ca="1" si="9"/>
        <v>135</v>
      </c>
      <c r="F43" s="33">
        <f t="shared" ca="1" si="0"/>
        <v>16058.195258424439</v>
      </c>
      <c r="G43" s="33">
        <f t="shared" ca="1" si="1"/>
        <v>-58.195258424439089</v>
      </c>
      <c r="H43" s="45">
        <f t="shared" ca="1" si="2"/>
        <v>0</v>
      </c>
      <c r="I43" s="45">
        <f t="shared" ca="1" si="5"/>
        <v>135</v>
      </c>
      <c r="J43" s="33">
        <f t="shared" ca="1" si="10"/>
        <v>13698.248062171933</v>
      </c>
      <c r="K43" s="34">
        <f t="shared" ca="1" si="6"/>
        <v>58.195258424439089</v>
      </c>
      <c r="M43" s="58">
        <f t="shared" ca="1" si="7"/>
        <v>7.3452280804937223E-2</v>
      </c>
      <c r="N43" s="13">
        <f t="shared" ca="1" si="8"/>
        <v>118.9495945068477</v>
      </c>
    </row>
    <row r="44" spans="2:14" x14ac:dyDescent="0.25">
      <c r="B44" s="22">
        <v>34424</v>
      </c>
      <c r="C44" s="23">
        <f t="shared" si="3"/>
        <v>17000</v>
      </c>
      <c r="D44" s="50">
        <f t="shared" ca="1" si="4"/>
        <v>115.11026175170925</v>
      </c>
      <c r="E44" s="43">
        <f t="shared" ca="1" si="9"/>
        <v>135</v>
      </c>
      <c r="F44" s="33">
        <f t="shared" ca="1" si="0"/>
        <v>15539.885336480747</v>
      </c>
      <c r="G44" s="33">
        <f t="shared" ca="1" si="1"/>
        <v>1460.1146635192526</v>
      </c>
      <c r="H44" s="45">
        <f t="shared" ca="1" si="2"/>
        <v>13</v>
      </c>
      <c r="I44" s="45">
        <f t="shared" ca="1" si="5"/>
        <v>148</v>
      </c>
      <c r="J44" s="33">
        <f t="shared" ca="1" si="10"/>
        <v>15158.362725691186</v>
      </c>
      <c r="K44" s="34">
        <f t="shared" ca="1" si="6"/>
        <v>-1460.1146635192526</v>
      </c>
      <c r="M44" s="58">
        <f t="shared" ca="1" si="7"/>
        <v>-3.2276972200333473E-2</v>
      </c>
      <c r="N44" s="13">
        <f t="shared" ca="1" si="8"/>
        <v>115.11026175170925</v>
      </c>
    </row>
    <row r="45" spans="2:14" x14ac:dyDescent="0.25">
      <c r="B45" s="22">
        <v>34515</v>
      </c>
      <c r="C45" s="23">
        <f t="shared" si="3"/>
        <v>18000</v>
      </c>
      <c r="D45" s="50">
        <f t="shared" ca="1" si="4"/>
        <v>111.14919038740682</v>
      </c>
      <c r="E45" s="43">
        <f t="shared" ca="1" si="9"/>
        <v>148</v>
      </c>
      <c r="F45" s="33">
        <f t="shared" ca="1" si="0"/>
        <v>16450.080177336211</v>
      </c>
      <c r="G45" s="33">
        <f t="shared" ca="1" si="1"/>
        <v>1549.9198226637891</v>
      </c>
      <c r="H45" s="45">
        <f t="shared" ca="1" si="2"/>
        <v>14</v>
      </c>
      <c r="I45" s="45">
        <f t="shared" ca="1" si="5"/>
        <v>162</v>
      </c>
      <c r="J45" s="33">
        <f t="shared" ca="1" si="10"/>
        <v>16708.282548354975</v>
      </c>
      <c r="K45" s="34">
        <f t="shared" ca="1" si="6"/>
        <v>-1549.9198226637891</v>
      </c>
      <c r="M45" s="58">
        <f t="shared" ca="1" si="7"/>
        <v>-3.4411105526337707E-2</v>
      </c>
      <c r="N45" s="13">
        <f t="shared" ca="1" si="8"/>
        <v>111.14919038740682</v>
      </c>
    </row>
    <row r="46" spans="2:14" x14ac:dyDescent="0.25">
      <c r="B46" s="22">
        <v>34607</v>
      </c>
      <c r="C46" s="23">
        <f t="shared" si="3"/>
        <v>19000</v>
      </c>
      <c r="D46" s="50">
        <f t="shared" ca="1" si="4"/>
        <v>112.63780819025942</v>
      </c>
      <c r="E46" s="43">
        <f t="shared" ca="1" si="9"/>
        <v>162</v>
      </c>
      <c r="F46" s="33">
        <f t="shared" ca="1" si="0"/>
        <v>18247.324926822024</v>
      </c>
      <c r="G46" s="33">
        <f t="shared" ca="1" si="1"/>
        <v>752.67507317797572</v>
      </c>
      <c r="H46" s="45">
        <f t="shared" ca="1" si="2"/>
        <v>7</v>
      </c>
      <c r="I46" s="45">
        <f t="shared" ca="1" si="5"/>
        <v>169</v>
      </c>
      <c r="J46" s="33">
        <f t="shared" ca="1" si="10"/>
        <v>17460.957621532951</v>
      </c>
      <c r="K46" s="34">
        <f t="shared" ca="1" si="6"/>
        <v>-752.67507317797572</v>
      </c>
      <c r="M46" s="58">
        <f t="shared" ca="1" si="7"/>
        <v>1.3392970274133902E-2</v>
      </c>
      <c r="N46" s="13">
        <f t="shared" ca="1" si="8"/>
        <v>112.63780819025942</v>
      </c>
    </row>
    <row r="47" spans="2:14" x14ac:dyDescent="0.25">
      <c r="B47" s="22">
        <v>34699</v>
      </c>
      <c r="C47" s="23">
        <f t="shared" si="3"/>
        <v>20000</v>
      </c>
      <c r="D47" s="50">
        <f t="shared" ca="1" si="4"/>
        <v>115.92505114713042</v>
      </c>
      <c r="E47" s="43">
        <f t="shared" ca="1" si="9"/>
        <v>169</v>
      </c>
      <c r="F47" s="33">
        <f t="shared" ca="1" si="0"/>
        <v>19591.33364386504</v>
      </c>
      <c r="G47" s="33">
        <f t="shared" ca="1" si="1"/>
        <v>408.66635613495964</v>
      </c>
      <c r="H47" s="45">
        <f t="shared" ca="1" si="2"/>
        <v>4</v>
      </c>
      <c r="I47" s="45">
        <f t="shared" ca="1" si="5"/>
        <v>173</v>
      </c>
      <c r="J47" s="33">
        <f t="shared" ca="1" si="10"/>
        <v>17869.62397766791</v>
      </c>
      <c r="K47" s="34">
        <f t="shared" ca="1" si="6"/>
        <v>-408.66635613495964</v>
      </c>
      <c r="M47" s="58">
        <f t="shared" ca="1" si="7"/>
        <v>2.9184187882264456E-2</v>
      </c>
      <c r="N47" s="13">
        <f t="shared" ca="1" si="8"/>
        <v>115.92505114713042</v>
      </c>
    </row>
    <row r="48" spans="2:14" x14ac:dyDescent="0.25">
      <c r="B48" s="22">
        <v>34789</v>
      </c>
      <c r="C48" s="23">
        <f t="shared" si="3"/>
        <v>21000</v>
      </c>
      <c r="D48" s="50">
        <f t="shared" ca="1" si="4"/>
        <v>119.13568105637783</v>
      </c>
      <c r="E48" s="43">
        <f t="shared" ca="1" si="9"/>
        <v>173</v>
      </c>
      <c r="F48" s="33">
        <f t="shared" ca="1" si="0"/>
        <v>20610.472822753367</v>
      </c>
      <c r="G48" s="33">
        <f t="shared" ca="1" si="1"/>
        <v>389.52717724663307</v>
      </c>
      <c r="H48" s="45">
        <f t="shared" ca="1" si="2"/>
        <v>3</v>
      </c>
      <c r="I48" s="45">
        <f t="shared" ca="1" si="5"/>
        <v>176</v>
      </c>
      <c r="J48" s="33">
        <f t="shared" ca="1" si="10"/>
        <v>18259.151154914543</v>
      </c>
      <c r="K48" s="34">
        <f t="shared" ca="1" si="6"/>
        <v>-389.52717724663307</v>
      </c>
      <c r="M48" s="58">
        <f t="shared" ca="1" si="7"/>
        <v>2.7695738561051335E-2</v>
      </c>
      <c r="N48" s="13">
        <f t="shared" ca="1" si="8"/>
        <v>119.13568105637783</v>
      </c>
    </row>
    <row r="49" spans="2:14" x14ac:dyDescent="0.25">
      <c r="B49" s="22">
        <v>34880</v>
      </c>
      <c r="C49" s="23">
        <f t="shared" si="3"/>
        <v>22000</v>
      </c>
      <c r="D49" s="50">
        <f t="shared" ca="1" si="4"/>
        <v>125.86379364125773</v>
      </c>
      <c r="E49" s="43">
        <f t="shared" ca="1" si="9"/>
        <v>176</v>
      </c>
      <c r="F49" s="33">
        <f t="shared" ca="1" si="0"/>
        <v>22152.02768086136</v>
      </c>
      <c r="G49" s="33">
        <f t="shared" ca="1" si="1"/>
        <v>-152.02768086135984</v>
      </c>
      <c r="H49" s="45">
        <f t="shared" ca="1" si="2"/>
        <v>-1</v>
      </c>
      <c r="I49" s="45">
        <f t="shared" ca="1" si="5"/>
        <v>175</v>
      </c>
      <c r="J49" s="33">
        <f t="shared" ca="1" si="10"/>
        <v>18107.123474053184</v>
      </c>
      <c r="K49" s="34">
        <f t="shared" ca="1" si="6"/>
        <v>152.02768086135984</v>
      </c>
      <c r="M49" s="58">
        <f t="shared" ca="1" si="7"/>
        <v>5.6474370442353025E-2</v>
      </c>
      <c r="N49" s="13">
        <f t="shared" ca="1" si="8"/>
        <v>125.86379364125773</v>
      </c>
    </row>
    <row r="50" spans="2:14" x14ac:dyDescent="0.25">
      <c r="B50" s="22">
        <v>34972</v>
      </c>
      <c r="C50" s="23">
        <f t="shared" si="3"/>
        <v>23000</v>
      </c>
      <c r="D50" s="50">
        <f t="shared" ca="1" si="4"/>
        <v>133.93896478509001</v>
      </c>
      <c r="E50" s="43">
        <f t="shared" ca="1" si="9"/>
        <v>175</v>
      </c>
      <c r="F50" s="33">
        <f t="shared" ca="1" si="0"/>
        <v>23439.318837390751</v>
      </c>
      <c r="G50" s="33">
        <f t="shared" ca="1" si="1"/>
        <v>-439.31883739075056</v>
      </c>
      <c r="H50" s="45">
        <f t="shared" ca="1" si="2"/>
        <v>-3</v>
      </c>
      <c r="I50" s="45">
        <f t="shared" ca="1" si="5"/>
        <v>172</v>
      </c>
      <c r="J50" s="33">
        <f t="shared" ca="1" si="10"/>
        <v>17667.804636662433</v>
      </c>
      <c r="K50" s="34">
        <f t="shared" ca="1" si="6"/>
        <v>439.31883739075056</v>
      </c>
      <c r="M50" s="58">
        <f t="shared" ca="1" si="7"/>
        <v>6.4158014868425664E-2</v>
      </c>
      <c r="N50" s="13">
        <f t="shared" ca="1" si="8"/>
        <v>133.93896478509001</v>
      </c>
    </row>
    <row r="51" spans="2:14" x14ac:dyDescent="0.25">
      <c r="B51" s="22">
        <v>35064</v>
      </c>
      <c r="C51" s="23">
        <f t="shared" si="3"/>
        <v>24000</v>
      </c>
      <c r="D51" s="50">
        <f t="shared" ca="1" si="4"/>
        <v>134.56810682330297</v>
      </c>
      <c r="E51" s="43">
        <f t="shared" ca="1" si="9"/>
        <v>172</v>
      </c>
      <c r="F51" s="33">
        <f t="shared" ca="1" si="0"/>
        <v>23145.714373608113</v>
      </c>
      <c r="G51" s="33">
        <f t="shared" ca="1" si="1"/>
        <v>854.28562639188749</v>
      </c>
      <c r="H51" s="45">
        <f t="shared" ca="1" si="2"/>
        <v>6</v>
      </c>
      <c r="I51" s="45">
        <f t="shared" ca="1" si="5"/>
        <v>178</v>
      </c>
      <c r="J51" s="33">
        <f t="shared" ca="1" si="10"/>
        <v>18522.090263054321</v>
      </c>
      <c r="K51" s="34">
        <f t="shared" ca="1" si="6"/>
        <v>-854.28562639188749</v>
      </c>
      <c r="M51" s="58">
        <f t="shared" ca="1" si="7"/>
        <v>4.697229362810449E-3</v>
      </c>
      <c r="N51" s="13">
        <f t="shared" ca="1" si="8"/>
        <v>134.56810682330297</v>
      </c>
    </row>
    <row r="52" spans="2:14" x14ac:dyDescent="0.25">
      <c r="B52" s="22">
        <v>35155</v>
      </c>
      <c r="C52" s="25">
        <f t="shared" si="3"/>
        <v>25000</v>
      </c>
      <c r="D52" s="50">
        <f t="shared" ca="1" si="4"/>
        <v>137.39793418874038</v>
      </c>
      <c r="E52" s="43">
        <f t="shared" ca="1" si="9"/>
        <v>178</v>
      </c>
      <c r="F52" s="33">
        <f t="shared" ca="1" si="0"/>
        <v>24456.832285595789</v>
      </c>
      <c r="G52" s="33">
        <f t="shared" ca="1" si="1"/>
        <v>543.16771440421144</v>
      </c>
      <c r="H52" s="45">
        <f t="shared" ca="1" si="2"/>
        <v>4</v>
      </c>
      <c r="I52" s="45">
        <f t="shared" ca="1" si="5"/>
        <v>182</v>
      </c>
      <c r="J52" s="38">
        <f ca="1">G52+J51</f>
        <v>19065.257977458532</v>
      </c>
      <c r="K52" s="55">
        <f t="shared" ca="1" si="6"/>
        <v>-543.16771440421144</v>
      </c>
      <c r="M52" s="58">
        <f t="shared" ca="1" si="7"/>
        <v>2.102896022125933E-2</v>
      </c>
      <c r="N52" s="13">
        <f t="shared" ca="1" si="8"/>
        <v>137.39793418874038</v>
      </c>
    </row>
    <row r="53" spans="2:14" x14ac:dyDescent="0.25">
      <c r="B53" s="22">
        <v>35246</v>
      </c>
      <c r="C53" s="25">
        <f t="shared" si="3"/>
        <v>26000</v>
      </c>
      <c r="D53" s="50">
        <f t="shared" ca="1" si="4"/>
        <v>139.20353871698987</v>
      </c>
      <c r="E53" s="43">
        <f t="shared" ca="1" si="9"/>
        <v>182</v>
      </c>
      <c r="F53" s="33">
        <f t="shared" ca="1" si="0"/>
        <v>25335.044046492156</v>
      </c>
      <c r="G53" s="33">
        <f t="shared" ca="1" si="1"/>
        <v>664.95595350784424</v>
      </c>
      <c r="H53" s="45">
        <f t="shared" ca="1" si="2"/>
        <v>5</v>
      </c>
      <c r="I53" s="45">
        <f t="shared" ca="1" si="5"/>
        <v>187</v>
      </c>
      <c r="J53" s="38">
        <f t="shared" ref="J53:J77" ca="1" si="11">G53+J52</f>
        <v>19730.213930966376</v>
      </c>
      <c r="K53" s="55">
        <f t="shared" ca="1" si="6"/>
        <v>-664.95595350784424</v>
      </c>
      <c r="M53" s="58">
        <f t="shared" ca="1" si="7"/>
        <v>1.3141424133562229E-2</v>
      </c>
      <c r="N53" s="13">
        <f t="shared" ca="1" si="8"/>
        <v>139.20353871698987</v>
      </c>
    </row>
    <row r="54" spans="2:14" x14ac:dyDescent="0.25">
      <c r="B54" s="22">
        <v>35338</v>
      </c>
      <c r="C54" s="25">
        <f t="shared" si="3"/>
        <v>27000</v>
      </c>
      <c r="D54" s="50">
        <f t="shared" ca="1" si="4"/>
        <v>131.21858017097537</v>
      </c>
      <c r="E54" s="43">
        <f t="shared" ca="1" si="9"/>
        <v>187</v>
      </c>
      <c r="F54" s="33">
        <f t="shared" ca="1" si="0"/>
        <v>24537.874491972394</v>
      </c>
      <c r="G54" s="33">
        <f t="shared" ca="1" si="1"/>
        <v>2462.125508027606</v>
      </c>
      <c r="H54" s="45">
        <f t="shared" ca="1" si="2"/>
        <v>19</v>
      </c>
      <c r="I54" s="45">
        <f t="shared" ca="1" si="5"/>
        <v>206</v>
      </c>
      <c r="J54" s="38">
        <f ca="1">G54+J53</f>
        <v>22192.339438993982</v>
      </c>
      <c r="K54" s="55">
        <f t="shared" ca="1" si="6"/>
        <v>-2462.125508027606</v>
      </c>
      <c r="M54" s="58">
        <f t="shared" ca="1" si="7"/>
        <v>-5.7361749705576476E-2</v>
      </c>
      <c r="N54" s="13">
        <f t="shared" ca="1" si="8"/>
        <v>131.21858017097537</v>
      </c>
    </row>
    <row r="55" spans="2:14" x14ac:dyDescent="0.25">
      <c r="B55" s="22">
        <v>35430</v>
      </c>
      <c r="C55" s="25">
        <f t="shared" si="3"/>
        <v>28000</v>
      </c>
      <c r="D55" s="50">
        <f t="shared" ca="1" si="4"/>
        <v>132.91774478183183</v>
      </c>
      <c r="E55" s="43">
        <f t="shared" ca="1" si="9"/>
        <v>206</v>
      </c>
      <c r="F55" s="33">
        <f t="shared" ca="1" si="0"/>
        <v>27381.055425057355</v>
      </c>
      <c r="G55" s="33">
        <f t="shared" ca="1" si="1"/>
        <v>618.94457494264498</v>
      </c>
      <c r="H55" s="45">
        <f t="shared" ca="1" si="2"/>
        <v>5</v>
      </c>
      <c r="I55" s="45">
        <f t="shared" ca="1" si="5"/>
        <v>211</v>
      </c>
      <c r="J55" s="38">
        <f t="shared" ca="1" si="11"/>
        <v>22811.284013936627</v>
      </c>
      <c r="K55" s="55">
        <f t="shared" ca="1" si="6"/>
        <v>-618.94457494264498</v>
      </c>
      <c r="M55" s="58">
        <f t="shared" ca="1" si="7"/>
        <v>1.2949115960883724E-2</v>
      </c>
      <c r="N55" s="13">
        <f t="shared" ca="1" si="8"/>
        <v>132.91774478183183</v>
      </c>
    </row>
    <row r="56" spans="2:14" x14ac:dyDescent="0.25">
      <c r="B56" s="22">
        <v>35520</v>
      </c>
      <c r="C56" s="25">
        <f t="shared" si="3"/>
        <v>29000</v>
      </c>
      <c r="D56" s="50">
        <f t="shared" ca="1" si="4"/>
        <v>139.8223357818139</v>
      </c>
      <c r="E56" s="43">
        <f t="shared" ca="1" si="9"/>
        <v>211</v>
      </c>
      <c r="F56" s="33">
        <f t="shared" ca="1" si="0"/>
        <v>29502.512849962735</v>
      </c>
      <c r="G56" s="33">
        <f t="shared" ca="1" si="1"/>
        <v>-502.51284996273534</v>
      </c>
      <c r="H56" s="45">
        <f t="shared" ca="1" si="2"/>
        <v>-4</v>
      </c>
      <c r="I56" s="45">
        <f t="shared" ca="1" si="5"/>
        <v>207</v>
      </c>
      <c r="J56" s="38">
        <f t="shared" ca="1" si="11"/>
        <v>22308.771163973892</v>
      </c>
      <c r="K56" s="55">
        <f t="shared" ca="1" si="6"/>
        <v>502.51284996273534</v>
      </c>
      <c r="M56" s="58">
        <f t="shared" ca="1" si="7"/>
        <v>5.1946344796288221E-2</v>
      </c>
      <c r="N56" s="13">
        <f t="shared" ca="1" si="8"/>
        <v>139.8223357818139</v>
      </c>
    </row>
    <row r="57" spans="2:14" x14ac:dyDescent="0.25">
      <c r="B57" s="22">
        <v>35611</v>
      </c>
      <c r="C57" s="25">
        <f t="shared" si="3"/>
        <v>30000</v>
      </c>
      <c r="D57" s="50">
        <f t="shared" ca="1" si="4"/>
        <v>140.87063053756725</v>
      </c>
      <c r="E57" s="43">
        <f t="shared" ca="1" si="9"/>
        <v>207</v>
      </c>
      <c r="F57" s="33">
        <f t="shared" ca="1" si="0"/>
        <v>29160.22052127642</v>
      </c>
      <c r="G57" s="33">
        <f t="shared" ca="1" si="1"/>
        <v>839.77947872357981</v>
      </c>
      <c r="H57" s="45">
        <f t="shared" ca="1" si="2"/>
        <v>6</v>
      </c>
      <c r="I57" s="45">
        <f t="shared" ca="1" si="5"/>
        <v>213</v>
      </c>
      <c r="J57" s="38">
        <f t="shared" ca="1" si="11"/>
        <v>23148.550642697472</v>
      </c>
      <c r="K57" s="55">
        <f t="shared" ca="1" si="6"/>
        <v>-839.77947872357981</v>
      </c>
      <c r="M57" s="58">
        <f t="shared" ca="1" si="7"/>
        <v>7.497334026726447E-3</v>
      </c>
      <c r="N57" s="13">
        <f t="shared" ca="1" si="8"/>
        <v>140.87063053756725</v>
      </c>
    </row>
    <row r="58" spans="2:14" x14ac:dyDescent="0.25">
      <c r="B58" s="22">
        <v>35703</v>
      </c>
      <c r="C58" s="25">
        <f t="shared" si="3"/>
        <v>31000</v>
      </c>
      <c r="D58" s="50">
        <f t="shared" ca="1" si="4"/>
        <v>139.25046035518378</v>
      </c>
      <c r="E58" s="43">
        <f t="shared" ca="1" si="9"/>
        <v>213</v>
      </c>
      <c r="F58" s="33">
        <f t="shared" ca="1" si="0"/>
        <v>29660.348055654144</v>
      </c>
      <c r="G58" s="33">
        <f t="shared" ca="1" si="1"/>
        <v>1339.6519443458565</v>
      </c>
      <c r="H58" s="45">
        <f t="shared" ca="1" si="2"/>
        <v>10</v>
      </c>
      <c r="I58" s="45">
        <f t="shared" ca="1" si="5"/>
        <v>223</v>
      </c>
      <c r="J58" s="38">
        <f t="shared" ca="1" si="11"/>
        <v>24488.202587043328</v>
      </c>
      <c r="K58" s="55">
        <f t="shared" ca="1" si="6"/>
        <v>-1339.6519443458565</v>
      </c>
      <c r="M58" s="58">
        <f t="shared" ca="1" si="7"/>
        <v>-1.1501121108075076E-2</v>
      </c>
      <c r="N58" s="13">
        <f t="shared" ca="1" si="8"/>
        <v>139.25046035518378</v>
      </c>
    </row>
    <row r="59" spans="2:14" x14ac:dyDescent="0.25">
      <c r="B59" s="22">
        <v>35795</v>
      </c>
      <c r="C59" s="25">
        <f t="shared" si="3"/>
        <v>32000</v>
      </c>
      <c r="D59" s="50">
        <f t="shared" ca="1" si="4"/>
        <v>138.34879920122634</v>
      </c>
      <c r="E59" s="43">
        <f t="shared" ca="1" si="9"/>
        <v>223</v>
      </c>
      <c r="F59" s="33">
        <f t="shared" ca="1" si="0"/>
        <v>30851.782221873473</v>
      </c>
      <c r="G59" s="33">
        <f t="shared" ca="1" si="1"/>
        <v>1148.2177781265273</v>
      </c>
      <c r="H59" s="45">
        <f t="shared" ca="1" si="2"/>
        <v>8</v>
      </c>
      <c r="I59" s="45">
        <f t="shared" ca="1" si="5"/>
        <v>231</v>
      </c>
      <c r="J59" s="38">
        <f t="shared" ca="1" si="11"/>
        <v>25636.420365169855</v>
      </c>
      <c r="K59" s="55">
        <f t="shared" ca="1" si="6"/>
        <v>-1148.2177781265273</v>
      </c>
      <c r="M59" s="58">
        <f t="shared" ca="1" si="7"/>
        <v>-6.4751035770911208E-3</v>
      </c>
      <c r="N59" s="13">
        <f t="shared" ca="1" si="8"/>
        <v>138.34879920122634</v>
      </c>
    </row>
    <row r="60" spans="2:14" x14ac:dyDescent="0.25">
      <c r="B60" s="22">
        <v>35885</v>
      </c>
      <c r="C60" s="25">
        <f t="shared" si="3"/>
        <v>33000</v>
      </c>
      <c r="D60" s="50">
        <f t="shared" ca="1" si="4"/>
        <v>149.47284321877947</v>
      </c>
      <c r="E60" s="43">
        <f t="shared" ca="1" si="9"/>
        <v>231</v>
      </c>
      <c r="F60" s="33">
        <f t="shared" ref="F60:F91" ca="1" si="12">E60*D60</f>
        <v>34528.226783538055</v>
      </c>
      <c r="G60" s="33">
        <f t="shared" ref="G60:G91" ca="1" si="13">IF(C60-F60&lt;0,IF($E$7=1,C60-F60,0),C60-F60)</f>
        <v>-1528.2267835380553</v>
      </c>
      <c r="H60" s="45">
        <f t="shared" ref="H60:H91" ca="1" si="14">ROUND(G60/D60,0)</f>
        <v>-10</v>
      </c>
      <c r="I60" s="45">
        <f t="shared" ca="1" si="5"/>
        <v>221</v>
      </c>
      <c r="J60" s="38">
        <f t="shared" ca="1" si="11"/>
        <v>24108.1935816318</v>
      </c>
      <c r="K60" s="55">
        <f t="shared" ca="1" si="6"/>
        <v>1528.2267835380553</v>
      </c>
      <c r="M60" s="58">
        <f t="shared" ca="1" si="7"/>
        <v>8.04057865466066E-2</v>
      </c>
      <c r="N60" s="13">
        <f t="shared" ca="1" si="8"/>
        <v>149.47284321877947</v>
      </c>
    </row>
    <row r="61" spans="2:14" x14ac:dyDescent="0.25">
      <c r="B61" s="22">
        <v>35976</v>
      </c>
      <c r="C61" s="25">
        <f t="shared" ref="C61:C77" si="15">C60+$E$6</f>
        <v>34000</v>
      </c>
      <c r="D61" s="50">
        <f t="shared" ca="1" si="4"/>
        <v>151.85147831784744</v>
      </c>
      <c r="E61" s="43">
        <f t="shared" ca="1" si="9"/>
        <v>221</v>
      </c>
      <c r="F61" s="33">
        <f t="shared" ca="1" si="12"/>
        <v>33559.176708244282</v>
      </c>
      <c r="G61" s="33">
        <f t="shared" ca="1" si="13"/>
        <v>440.82329175571795</v>
      </c>
      <c r="H61" s="45">
        <f t="shared" ca="1" si="14"/>
        <v>3</v>
      </c>
      <c r="I61" s="45">
        <f t="shared" ref="I61:I92" ca="1" si="16">E61+H61</f>
        <v>224</v>
      </c>
      <c r="J61" s="38">
        <f t="shared" ca="1" si="11"/>
        <v>24549.016873387518</v>
      </c>
      <c r="K61" s="55">
        <f t="shared" ref="K61:K92" ca="1" si="17">J60-J61</f>
        <v>-440.82329175571795</v>
      </c>
      <c r="M61" s="58">
        <f t="shared" ca="1" si="7"/>
        <v>1.5913493366727531E-2</v>
      </c>
      <c r="N61" s="13">
        <f t="shared" ca="1" si="8"/>
        <v>151.85147831784744</v>
      </c>
    </row>
    <row r="62" spans="2:14" x14ac:dyDescent="0.25">
      <c r="B62" s="22">
        <v>36068</v>
      </c>
      <c r="C62" s="25">
        <f t="shared" si="15"/>
        <v>35000</v>
      </c>
      <c r="D62" s="50">
        <f t="shared" ca="1" si="4"/>
        <v>151.93353060157679</v>
      </c>
      <c r="E62" s="43">
        <f t="shared" ca="1" si="9"/>
        <v>224</v>
      </c>
      <c r="F62" s="33">
        <f t="shared" ca="1" si="12"/>
        <v>34033.110854753199</v>
      </c>
      <c r="G62" s="33">
        <f t="shared" ca="1" si="13"/>
        <v>966.88914524680149</v>
      </c>
      <c r="H62" s="45">
        <f t="shared" ca="1" si="14"/>
        <v>6</v>
      </c>
      <c r="I62" s="45">
        <f t="shared" ca="1" si="16"/>
        <v>230</v>
      </c>
      <c r="J62" s="38">
        <f t="shared" ca="1" si="11"/>
        <v>25515.906018634319</v>
      </c>
      <c r="K62" s="55">
        <f t="shared" ca="1" si="17"/>
        <v>-966.88914524680149</v>
      </c>
      <c r="M62" s="58">
        <f t="shared" ca="1" si="7"/>
        <v>5.4034563665945889E-4</v>
      </c>
      <c r="N62" s="13">
        <f t="shared" ca="1" si="8"/>
        <v>151.93353060157679</v>
      </c>
    </row>
    <row r="63" spans="2:14" x14ac:dyDescent="0.25">
      <c r="B63" s="22">
        <v>36160</v>
      </c>
      <c r="C63" s="25">
        <f t="shared" si="15"/>
        <v>36000</v>
      </c>
      <c r="D63" s="50">
        <f t="shared" ca="1" si="4"/>
        <v>165.07286492609867</v>
      </c>
      <c r="E63" s="43">
        <f t="shared" ca="1" si="9"/>
        <v>230</v>
      </c>
      <c r="F63" s="33">
        <f t="shared" ca="1" si="12"/>
        <v>37966.758933002697</v>
      </c>
      <c r="G63" s="33">
        <f t="shared" ca="1" si="13"/>
        <v>-1966.7589330026967</v>
      </c>
      <c r="H63" s="45">
        <f t="shared" ca="1" si="14"/>
        <v>-12</v>
      </c>
      <c r="I63" s="45">
        <f t="shared" ca="1" si="16"/>
        <v>218</v>
      </c>
      <c r="J63" s="38">
        <f t="shared" ca="1" si="11"/>
        <v>23549.147085631623</v>
      </c>
      <c r="K63" s="55">
        <f t="shared" ca="1" si="17"/>
        <v>1966.7589330026967</v>
      </c>
      <c r="M63" s="58">
        <f t="shared" ca="1" si="7"/>
        <v>8.6480806919295772E-2</v>
      </c>
      <c r="N63" s="13">
        <f t="shared" ca="1" si="8"/>
        <v>165.07286492609867</v>
      </c>
    </row>
    <row r="64" spans="2:14" x14ac:dyDescent="0.25">
      <c r="B64" s="22">
        <v>36250</v>
      </c>
      <c r="C64" s="25">
        <f t="shared" si="15"/>
        <v>37000</v>
      </c>
      <c r="D64" s="50">
        <f t="shared" ca="1" si="4"/>
        <v>178.39069892856523</v>
      </c>
      <c r="E64" s="43">
        <f t="shared" ca="1" si="9"/>
        <v>218</v>
      </c>
      <c r="F64" s="33">
        <f t="shared" ca="1" si="12"/>
        <v>38889.172366427221</v>
      </c>
      <c r="G64" s="33">
        <f t="shared" ca="1" si="13"/>
        <v>-1889.1723664272213</v>
      </c>
      <c r="H64" s="45">
        <f t="shared" ca="1" si="14"/>
        <v>-11</v>
      </c>
      <c r="I64" s="45">
        <f t="shared" ca="1" si="16"/>
        <v>207</v>
      </c>
      <c r="J64" s="38">
        <f t="shared" ca="1" si="11"/>
        <v>21659.974719204401</v>
      </c>
      <c r="K64" s="55">
        <f t="shared" ca="1" si="17"/>
        <v>1889.1723664272213</v>
      </c>
      <c r="M64" s="58">
        <f t="shared" ca="1" si="7"/>
        <v>8.0678517383391837E-2</v>
      </c>
      <c r="N64" s="13">
        <f t="shared" ca="1" si="8"/>
        <v>178.39069892856523</v>
      </c>
    </row>
    <row r="65" spans="2:14" x14ac:dyDescent="0.25">
      <c r="B65" s="22">
        <v>36341</v>
      </c>
      <c r="C65" s="25">
        <f t="shared" si="15"/>
        <v>38000</v>
      </c>
      <c r="D65" s="50">
        <f t="shared" ca="1" si="4"/>
        <v>182.14528280089192</v>
      </c>
      <c r="E65" s="43">
        <f t="shared" ca="1" si="9"/>
        <v>207</v>
      </c>
      <c r="F65" s="33">
        <f t="shared" ca="1" si="12"/>
        <v>37704.073539784629</v>
      </c>
      <c r="G65" s="33">
        <f t="shared" ca="1" si="13"/>
        <v>295.92646021537075</v>
      </c>
      <c r="H65" s="45">
        <f t="shared" ca="1" si="14"/>
        <v>2</v>
      </c>
      <c r="I65" s="45">
        <f t="shared" ca="1" si="16"/>
        <v>209</v>
      </c>
      <c r="J65" s="38">
        <f t="shared" ca="1" si="11"/>
        <v>21955.901179419772</v>
      </c>
      <c r="K65" s="55">
        <f t="shared" ca="1" si="17"/>
        <v>-295.92646021537075</v>
      </c>
      <c r="M65" s="58">
        <f t="shared" ca="1" si="7"/>
        <v>2.1046971029751775E-2</v>
      </c>
      <c r="N65" s="13">
        <f t="shared" ca="1" si="8"/>
        <v>182.14528280089192</v>
      </c>
    </row>
    <row r="66" spans="2:14" x14ac:dyDescent="0.25">
      <c r="B66" s="22">
        <v>36433</v>
      </c>
      <c r="C66" s="25">
        <f t="shared" si="15"/>
        <v>39000</v>
      </c>
      <c r="D66" s="50">
        <f t="shared" ca="1" si="4"/>
        <v>196.53097598070022</v>
      </c>
      <c r="E66" s="43">
        <f t="shared" ca="1" si="9"/>
        <v>209</v>
      </c>
      <c r="F66" s="33">
        <f t="shared" ca="1" si="12"/>
        <v>41074.973979966344</v>
      </c>
      <c r="G66" s="33">
        <f t="shared" ca="1" si="13"/>
        <v>-2074.9739799663439</v>
      </c>
      <c r="H66" s="45">
        <f t="shared" ca="1" si="14"/>
        <v>-11</v>
      </c>
      <c r="I66" s="45">
        <f t="shared" ca="1" si="16"/>
        <v>198</v>
      </c>
      <c r="J66" s="38">
        <f t="shared" ca="1" si="11"/>
        <v>19880.927199453428</v>
      </c>
      <c r="K66" s="55">
        <f t="shared" ca="1" si="17"/>
        <v>2074.9739799663439</v>
      </c>
      <c r="M66" s="58">
        <f t="shared" ca="1" si="7"/>
        <v>7.8979224488254798E-2</v>
      </c>
      <c r="N66" s="13">
        <f t="shared" ca="1" si="8"/>
        <v>196.53097598070022</v>
      </c>
    </row>
    <row r="67" spans="2:14" x14ac:dyDescent="0.25">
      <c r="B67" s="22">
        <v>36525</v>
      </c>
      <c r="C67" s="25">
        <f t="shared" si="15"/>
        <v>40000</v>
      </c>
      <c r="D67" s="50">
        <f t="shared" ca="1" si="4"/>
        <v>195.62817906764732</v>
      </c>
      <c r="E67" s="43">
        <f t="shared" ca="1" si="9"/>
        <v>198</v>
      </c>
      <c r="F67" s="33">
        <f t="shared" ca="1" si="12"/>
        <v>38734.37945539417</v>
      </c>
      <c r="G67" s="33">
        <f t="shared" ca="1" si="13"/>
        <v>1265.6205446058302</v>
      </c>
      <c r="H67" s="45">
        <f t="shared" ca="1" si="14"/>
        <v>6</v>
      </c>
      <c r="I67" s="45">
        <f t="shared" ca="1" si="16"/>
        <v>204</v>
      </c>
      <c r="J67" s="38">
        <f t="shared" ca="1" si="11"/>
        <v>21146.547744059259</v>
      </c>
      <c r="K67" s="55">
        <f t="shared" ca="1" si="17"/>
        <v>-1265.6205446058302</v>
      </c>
      <c r="M67" s="58">
        <f t="shared" ca="1" si="7"/>
        <v>-4.593662187590955E-3</v>
      </c>
      <c r="N67" s="13">
        <f t="shared" ca="1" si="8"/>
        <v>195.62817906764732</v>
      </c>
    </row>
    <row r="68" spans="2:14" x14ac:dyDescent="0.25">
      <c r="B68" s="22">
        <v>36616</v>
      </c>
      <c r="C68" s="25">
        <f t="shared" si="15"/>
        <v>41000</v>
      </c>
      <c r="D68" s="50">
        <f t="shared" ca="1" si="4"/>
        <v>196.60330137502433</v>
      </c>
      <c r="E68" s="43">
        <f t="shared" ca="1" si="9"/>
        <v>204</v>
      </c>
      <c r="F68" s="33">
        <f t="shared" ca="1" si="12"/>
        <v>40107.073480504965</v>
      </c>
      <c r="G68" s="33">
        <f t="shared" ca="1" si="13"/>
        <v>892.92651949503488</v>
      </c>
      <c r="H68" s="45">
        <f t="shared" ca="1" si="14"/>
        <v>5</v>
      </c>
      <c r="I68" s="45">
        <f t="shared" ca="1" si="16"/>
        <v>209</v>
      </c>
      <c r="J68" s="38">
        <f t="shared" ca="1" si="11"/>
        <v>22039.474263554293</v>
      </c>
      <c r="K68" s="55">
        <f t="shared" ca="1" si="17"/>
        <v>-892.92651949503488</v>
      </c>
      <c r="M68" s="58">
        <f t="shared" ca="1" si="7"/>
        <v>4.9845697691629602E-3</v>
      </c>
      <c r="N68" s="13">
        <f t="shared" ca="1" si="8"/>
        <v>196.60330137502433</v>
      </c>
    </row>
    <row r="69" spans="2:14" x14ac:dyDescent="0.25">
      <c r="B69" s="22">
        <v>36707</v>
      </c>
      <c r="C69" s="25">
        <f t="shared" si="15"/>
        <v>42000</v>
      </c>
      <c r="D69" s="50">
        <f t="shared" ca="1" si="4"/>
        <v>194.66612862554572</v>
      </c>
      <c r="E69" s="43">
        <f t="shared" ca="1" si="9"/>
        <v>209</v>
      </c>
      <c r="F69" s="33">
        <f t="shared" ca="1" si="12"/>
        <v>40685.220882739057</v>
      </c>
      <c r="G69" s="33">
        <f t="shared" ca="1" si="13"/>
        <v>1314.7791172609432</v>
      </c>
      <c r="H69" s="45">
        <f t="shared" ca="1" si="14"/>
        <v>7</v>
      </c>
      <c r="I69" s="45">
        <f t="shared" ca="1" si="16"/>
        <v>216</v>
      </c>
      <c r="J69" s="38">
        <f t="shared" ca="1" si="11"/>
        <v>23354.253380815237</v>
      </c>
      <c r="K69" s="55">
        <f t="shared" ca="1" si="17"/>
        <v>-1314.7791172609432</v>
      </c>
      <c r="M69" s="58">
        <f t="shared" ca="1" si="7"/>
        <v>-9.8532055969061914E-3</v>
      </c>
      <c r="N69" s="13">
        <f t="shared" ca="1" si="8"/>
        <v>194.66612862554572</v>
      </c>
    </row>
    <row r="70" spans="2:14" x14ac:dyDescent="0.25">
      <c r="B70" s="22">
        <v>36799</v>
      </c>
      <c r="C70" s="25">
        <f t="shared" si="15"/>
        <v>43000</v>
      </c>
      <c r="D70" s="50">
        <f t="shared" ca="1" si="4"/>
        <v>209.10427194339806</v>
      </c>
      <c r="E70" s="43">
        <f t="shared" ca="1" si="9"/>
        <v>216</v>
      </c>
      <c r="F70" s="33">
        <f t="shared" ca="1" si="12"/>
        <v>45166.52273977398</v>
      </c>
      <c r="G70" s="33">
        <f t="shared" ca="1" si="13"/>
        <v>-2166.52273977398</v>
      </c>
      <c r="H70" s="45">
        <f t="shared" ca="1" si="14"/>
        <v>-10</v>
      </c>
      <c r="I70" s="45">
        <f t="shared" ca="1" si="16"/>
        <v>206</v>
      </c>
      <c r="J70" s="38">
        <f t="shared" ca="1" si="11"/>
        <v>21187.730641041257</v>
      </c>
      <c r="K70" s="55">
        <f t="shared" ca="1" si="17"/>
        <v>2166.52273977398</v>
      </c>
      <c r="M70" s="58">
        <f t="shared" ca="1" si="7"/>
        <v>7.4168749436760634E-2</v>
      </c>
      <c r="N70" s="13">
        <f t="shared" ca="1" si="8"/>
        <v>209.10427194339806</v>
      </c>
    </row>
    <row r="71" spans="2:14" x14ac:dyDescent="0.25">
      <c r="B71" s="22">
        <v>36891</v>
      </c>
      <c r="C71" s="25">
        <f t="shared" si="15"/>
        <v>44000</v>
      </c>
      <c r="D71" s="50">
        <f t="shared" ca="1" si="4"/>
        <v>219.96644554139039</v>
      </c>
      <c r="E71" s="43">
        <f t="shared" ca="1" si="9"/>
        <v>206</v>
      </c>
      <c r="F71" s="33">
        <f t="shared" ca="1" si="12"/>
        <v>45313.087781526418</v>
      </c>
      <c r="G71" s="33">
        <f t="shared" ca="1" si="13"/>
        <v>-1313.0877815264175</v>
      </c>
      <c r="H71" s="45">
        <f t="shared" ca="1" si="14"/>
        <v>-6</v>
      </c>
      <c r="I71" s="45">
        <f t="shared" ca="1" si="16"/>
        <v>200</v>
      </c>
      <c r="J71" s="38">
        <f t="shared" ca="1" si="11"/>
        <v>19874.642859514839</v>
      </c>
      <c r="K71" s="55">
        <f t="shared" ca="1" si="17"/>
        <v>1313.0877815264175</v>
      </c>
      <c r="M71" s="58">
        <f t="shared" ca="1" si="7"/>
        <v>5.1946206058059871E-2</v>
      </c>
      <c r="N71" s="13">
        <f t="shared" ca="1" si="8"/>
        <v>219.96644554139039</v>
      </c>
    </row>
    <row r="72" spans="2:14" x14ac:dyDescent="0.25">
      <c r="B72" s="22">
        <v>36981</v>
      </c>
      <c r="C72" s="25">
        <f t="shared" si="15"/>
        <v>45000</v>
      </c>
      <c r="D72" s="50">
        <f t="shared" ca="1" si="4"/>
        <v>212.44269899847822</v>
      </c>
      <c r="E72" s="43">
        <f t="shared" ca="1" si="9"/>
        <v>200</v>
      </c>
      <c r="F72" s="33">
        <f t="shared" ca="1" si="12"/>
        <v>42488.539799695645</v>
      </c>
      <c r="G72" s="33">
        <f t="shared" ca="1" si="13"/>
        <v>2511.4602003043547</v>
      </c>
      <c r="H72" s="45">
        <f t="shared" ca="1" si="14"/>
        <v>12</v>
      </c>
      <c r="I72" s="45">
        <f t="shared" ca="1" si="16"/>
        <v>212</v>
      </c>
      <c r="J72" s="38">
        <f t="shared" ca="1" si="11"/>
        <v>22386.103059819194</v>
      </c>
      <c r="K72" s="55">
        <f t="shared" ca="1" si="17"/>
        <v>-2511.4602003043547</v>
      </c>
      <c r="M72" s="58">
        <f t="shared" ca="1" si="7"/>
        <v>-3.4204064735393613E-2</v>
      </c>
      <c r="N72" s="13">
        <f t="shared" ca="1" si="8"/>
        <v>212.44269899847822</v>
      </c>
    </row>
    <row r="73" spans="2:14" x14ac:dyDescent="0.25">
      <c r="B73" s="22">
        <v>37072</v>
      </c>
      <c r="C73" s="25">
        <f t="shared" si="15"/>
        <v>46000</v>
      </c>
      <c r="D73" s="50">
        <f t="shared" ca="1" si="4"/>
        <v>216.28226511085435</v>
      </c>
      <c r="E73" s="43">
        <f t="shared" ca="1" si="9"/>
        <v>212</v>
      </c>
      <c r="F73" s="33">
        <f t="shared" ca="1" si="12"/>
        <v>45851.840203501124</v>
      </c>
      <c r="G73" s="33">
        <f t="shared" ca="1" si="13"/>
        <v>148.15979649887595</v>
      </c>
      <c r="H73" s="45">
        <f t="shared" ca="1" si="14"/>
        <v>1</v>
      </c>
      <c r="I73" s="45">
        <f t="shared" ca="1" si="16"/>
        <v>213</v>
      </c>
      <c r="J73" s="38">
        <f t="shared" ca="1" si="11"/>
        <v>22534.26285631807</v>
      </c>
      <c r="K73" s="55">
        <f t="shared" ca="1" si="17"/>
        <v>-148.15979649887595</v>
      </c>
      <c r="M73" s="58">
        <f t="shared" ca="1" si="7"/>
        <v>1.8073419940892527E-2</v>
      </c>
      <c r="N73" s="13">
        <f t="shared" ca="1" si="8"/>
        <v>216.28226511085435</v>
      </c>
    </row>
    <row r="74" spans="2:14" x14ac:dyDescent="0.25">
      <c r="B74" s="22">
        <v>37164</v>
      </c>
      <c r="C74" s="25">
        <f t="shared" si="15"/>
        <v>47000</v>
      </c>
      <c r="D74" s="50">
        <f t="shared" ca="1" si="4"/>
        <v>201.21389191047183</v>
      </c>
      <c r="E74" s="43">
        <f t="shared" ca="1" si="9"/>
        <v>213</v>
      </c>
      <c r="F74" s="33">
        <f t="shared" ca="1" si="12"/>
        <v>42858.558976930501</v>
      </c>
      <c r="G74" s="33">
        <f t="shared" ca="1" si="13"/>
        <v>4141.4410230694994</v>
      </c>
      <c r="H74" s="45">
        <f t="shared" ca="1" si="14"/>
        <v>21</v>
      </c>
      <c r="I74" s="45">
        <f t="shared" ca="1" si="16"/>
        <v>234</v>
      </c>
      <c r="J74" s="38">
        <f t="shared" ca="1" si="11"/>
        <v>26675.703879387569</v>
      </c>
      <c r="K74" s="55">
        <f t="shared" ca="1" si="17"/>
        <v>-4141.4410230694994</v>
      </c>
      <c r="M74" s="58">
        <f t="shared" ca="1" si="7"/>
        <v>-6.9669943546500676E-2</v>
      </c>
      <c r="N74" s="13">
        <f t="shared" ca="1" si="8"/>
        <v>201.21389191047183</v>
      </c>
    </row>
    <row r="75" spans="2:14" x14ac:dyDescent="0.25">
      <c r="B75" s="22">
        <v>37256</v>
      </c>
      <c r="C75" s="25">
        <f t="shared" si="15"/>
        <v>48000</v>
      </c>
      <c r="D75" s="50">
        <f t="shared" ca="1" si="4"/>
        <v>196.87164362578383</v>
      </c>
      <c r="E75" s="43">
        <f t="shared" ca="1" si="9"/>
        <v>234</v>
      </c>
      <c r="F75" s="33">
        <f t="shared" ca="1" si="12"/>
        <v>46067.964608433416</v>
      </c>
      <c r="G75" s="33">
        <f t="shared" ca="1" si="13"/>
        <v>1932.0353915665837</v>
      </c>
      <c r="H75" s="45">
        <f t="shared" ca="1" si="14"/>
        <v>10</v>
      </c>
      <c r="I75" s="45">
        <f t="shared" ca="1" si="16"/>
        <v>244</v>
      </c>
      <c r="J75" s="38">
        <f t="shared" ca="1" si="11"/>
        <v>28607.739270954153</v>
      </c>
      <c r="K75" s="55">
        <f t="shared" ca="1" si="17"/>
        <v>-1932.0353915665837</v>
      </c>
      <c r="M75" s="58">
        <f t="shared" ca="1" si="7"/>
        <v>-2.1580260902761304E-2</v>
      </c>
      <c r="N75" s="13">
        <f t="shared" ca="1" si="8"/>
        <v>196.87164362578383</v>
      </c>
    </row>
    <row r="76" spans="2:14" x14ac:dyDescent="0.25">
      <c r="B76" s="22">
        <v>37346</v>
      </c>
      <c r="C76" s="25">
        <f t="shared" si="15"/>
        <v>49000</v>
      </c>
      <c r="D76" s="50">
        <f t="shared" ca="1" si="4"/>
        <v>195.19078685340736</v>
      </c>
      <c r="E76" s="43">
        <f t="shared" ca="1" si="9"/>
        <v>244</v>
      </c>
      <c r="F76" s="33">
        <f t="shared" ca="1" si="12"/>
        <v>47626.551992231398</v>
      </c>
      <c r="G76" s="33">
        <f t="shared" ca="1" si="13"/>
        <v>1373.4480077686021</v>
      </c>
      <c r="H76" s="45">
        <f t="shared" ca="1" si="14"/>
        <v>7</v>
      </c>
      <c r="I76" s="45">
        <f t="shared" ca="1" si="16"/>
        <v>251</v>
      </c>
      <c r="J76" s="38">
        <f t="shared" ca="1" si="11"/>
        <v>29981.187278722755</v>
      </c>
      <c r="K76" s="55">
        <f t="shared" ca="1" si="17"/>
        <v>-1373.4480077686021</v>
      </c>
      <c r="M76" s="58">
        <f t="shared" ca="1" si="7"/>
        <v>-8.5378307480963277E-3</v>
      </c>
      <c r="N76" s="13">
        <f t="shared" ca="1" si="8"/>
        <v>195.19078685340736</v>
      </c>
    </row>
    <row r="77" spans="2:14" ht="15.75" thickBot="1" x14ac:dyDescent="0.3">
      <c r="B77" s="22">
        <v>37437</v>
      </c>
      <c r="C77" s="24">
        <f t="shared" si="15"/>
        <v>50000</v>
      </c>
      <c r="D77" s="50">
        <f t="shared" ca="1" si="4"/>
        <v>191.79315269029351</v>
      </c>
      <c r="E77" s="44">
        <f t="shared" ca="1" si="9"/>
        <v>251</v>
      </c>
      <c r="F77" s="35">
        <f t="shared" ca="1" si="12"/>
        <v>48140.081325263673</v>
      </c>
      <c r="G77" s="35">
        <f t="shared" ca="1" si="13"/>
        <v>1859.9186747363274</v>
      </c>
      <c r="H77" s="46">
        <f t="shared" ca="1" si="14"/>
        <v>10</v>
      </c>
      <c r="I77" s="46">
        <f t="shared" ca="1" si="16"/>
        <v>261</v>
      </c>
      <c r="J77" s="60">
        <f t="shared" ca="1" si="11"/>
        <v>31841.105953459082</v>
      </c>
      <c r="K77" s="36">
        <f t="shared" ca="1" si="17"/>
        <v>-1859.9186747363274</v>
      </c>
      <c r="L77" s="57"/>
      <c r="M77" s="58">
        <f t="shared" ca="1" si="7"/>
        <v>-1.7406734292564435E-2</v>
      </c>
      <c r="N77" s="63">
        <f t="shared" ca="1" si="8"/>
        <v>191.79315269029351</v>
      </c>
    </row>
    <row r="78" spans="2:14" x14ac:dyDescent="0.25">
      <c r="B78" s="22">
        <v>37529</v>
      </c>
      <c r="C78" s="25"/>
      <c r="D78" s="51">
        <f ca="1">N78</f>
        <v>215.30387908288958</v>
      </c>
      <c r="E78" s="37"/>
      <c r="F78" s="38"/>
      <c r="G78" s="38"/>
      <c r="H78" s="39"/>
      <c r="I78" s="45">
        <f ca="1">E77+H77</f>
        <v>261</v>
      </c>
      <c r="J78" s="38"/>
      <c r="K78" s="61">
        <f ca="1">SUM(K28:K77)</f>
        <v>-31841.105953459082</v>
      </c>
      <c r="M78" s="58">
        <f t="shared" ca="1" si="7"/>
        <v>0.12258376309482252</v>
      </c>
      <c r="N78" s="13">
        <f t="shared" ca="1" si="8"/>
        <v>215.30387908288958</v>
      </c>
    </row>
    <row r="79" spans="2:14" x14ac:dyDescent="0.25">
      <c r="E79" s="1"/>
      <c r="F79" s="1"/>
      <c r="G79" s="1"/>
      <c r="H79" s="1"/>
      <c r="I79" s="1"/>
      <c r="J79" s="1"/>
      <c r="K79" s="7"/>
    </row>
    <row r="80" spans="2:14" x14ac:dyDescent="0.25">
      <c r="E80" s="1"/>
      <c r="F80" s="1"/>
      <c r="G80" s="1"/>
      <c r="H80" s="1"/>
      <c r="I80" s="1"/>
      <c r="J80" s="1"/>
      <c r="K80" s="7"/>
    </row>
    <row r="81" spans="2:11" x14ac:dyDescent="0.25">
      <c r="E81" s="1"/>
      <c r="F81" s="1"/>
      <c r="G81" s="1"/>
      <c r="H81" s="1"/>
      <c r="I81" s="1"/>
      <c r="J81" s="1"/>
      <c r="K81" s="7"/>
    </row>
    <row r="82" spans="2:11" x14ac:dyDescent="0.25">
      <c r="B82" s="26"/>
      <c r="C82" s="3"/>
      <c r="D82" s="27"/>
      <c r="E82" s="37"/>
      <c r="F82" s="38"/>
      <c r="G82" s="38"/>
      <c r="H82" s="39"/>
      <c r="I82" s="41" t="s">
        <v>32</v>
      </c>
      <c r="J82" s="40">
        <f ca="1">SUM(K28:K77)</f>
        <v>-31841.105953459082</v>
      </c>
    </row>
    <row r="83" spans="2:11" x14ac:dyDescent="0.25">
      <c r="B83" s="69" t="s">
        <v>18</v>
      </c>
      <c r="C83" s="69"/>
      <c r="D83" s="70">
        <f ca="1">AVERAGE(D28:D77)</f>
        <v>142.52455207918374</v>
      </c>
      <c r="E83" s="71"/>
      <c r="F83" s="71"/>
      <c r="G83" s="71"/>
      <c r="H83" s="71"/>
      <c r="I83" s="41" t="s">
        <v>33</v>
      </c>
      <c r="J83" s="72">
        <f ca="1">-(J82/I78)</f>
        <v>121.99657453432599</v>
      </c>
    </row>
    <row r="84" spans="2:11" x14ac:dyDescent="0.25">
      <c r="B84" s="20"/>
      <c r="C84" s="3"/>
      <c r="D84" s="3"/>
      <c r="E84" s="7"/>
      <c r="F84" s="7"/>
      <c r="G84" s="7"/>
      <c r="H84" s="7"/>
      <c r="J84" s="42"/>
    </row>
  </sheetData>
  <mergeCells count="1">
    <mergeCell ref="B83:C83"/>
  </mergeCells>
  <hyperlinks>
    <hyperlink ref="B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Value Averaging</vt:lpstr>
      <vt:lpstr>How many stocks to buy under VA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2015-01-24T16:22:51Z</dcterms:modified>
</cp:coreProperties>
</file>