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257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35" i="1" l="1"/>
  <c r="M35" i="1" s="1"/>
  <c r="J35" i="1"/>
  <c r="D35" i="1"/>
  <c r="E35" i="1" s="1"/>
  <c r="K34" i="1"/>
  <c r="M34" i="1" s="1"/>
  <c r="J34" i="1"/>
  <c r="D34" i="1"/>
  <c r="E34" i="1" s="1"/>
  <c r="K33" i="1"/>
  <c r="M33" i="1" s="1"/>
  <c r="J33" i="1"/>
  <c r="D33" i="1"/>
  <c r="E33" i="1" s="1"/>
  <c r="K32" i="1"/>
  <c r="M32" i="1" s="1"/>
  <c r="J32" i="1"/>
  <c r="D32" i="1"/>
  <c r="E32" i="1" s="1"/>
  <c r="K31" i="1"/>
  <c r="M31" i="1" s="1"/>
  <c r="J31" i="1"/>
  <c r="D31" i="1"/>
  <c r="E31" i="1" s="1"/>
  <c r="K30" i="1"/>
  <c r="M30" i="1" s="1"/>
  <c r="J30" i="1"/>
  <c r="D30" i="1"/>
  <c r="E30" i="1" s="1"/>
  <c r="K29" i="1"/>
  <c r="M29" i="1" s="1"/>
  <c r="J29" i="1"/>
  <c r="D29" i="1"/>
  <c r="E29" i="1" s="1"/>
  <c r="K28" i="1"/>
  <c r="M28" i="1" s="1"/>
  <c r="J28" i="1"/>
  <c r="D28" i="1"/>
  <c r="E28" i="1" s="1"/>
  <c r="K27" i="1"/>
  <c r="M27" i="1" s="1"/>
  <c r="J27" i="1"/>
  <c r="D27" i="1"/>
  <c r="E27" i="1" s="1"/>
  <c r="K26" i="1"/>
  <c r="M26" i="1" s="1"/>
  <c r="J26" i="1"/>
  <c r="D26" i="1"/>
  <c r="E26" i="1" s="1"/>
  <c r="K25" i="1"/>
  <c r="M25" i="1" s="1"/>
  <c r="J25" i="1"/>
  <c r="D25" i="1"/>
  <c r="E25" i="1" s="1"/>
  <c r="K24" i="1"/>
  <c r="M24" i="1" s="1"/>
  <c r="J24" i="1"/>
  <c r="D24" i="1"/>
  <c r="E24" i="1" s="1"/>
  <c r="K23" i="1"/>
  <c r="M23" i="1" s="1"/>
  <c r="J23" i="1"/>
  <c r="D23" i="1"/>
  <c r="E23" i="1" s="1"/>
  <c r="K22" i="1"/>
  <c r="M22" i="1" s="1"/>
  <c r="J22" i="1"/>
  <c r="D22" i="1"/>
  <c r="E22" i="1" s="1"/>
  <c r="K21" i="1"/>
  <c r="M21" i="1" s="1"/>
  <c r="J21" i="1"/>
  <c r="D21" i="1"/>
  <c r="E21" i="1" s="1"/>
  <c r="K20" i="1"/>
  <c r="M20" i="1" s="1"/>
  <c r="J20" i="1"/>
  <c r="D20" i="1"/>
  <c r="E20" i="1" s="1"/>
  <c r="K19" i="1"/>
  <c r="M19" i="1" s="1"/>
  <c r="J19" i="1"/>
  <c r="D19" i="1"/>
  <c r="E19" i="1" s="1"/>
  <c r="K18" i="1"/>
  <c r="M18" i="1" s="1"/>
  <c r="J18" i="1"/>
  <c r="D18" i="1"/>
  <c r="E18" i="1" s="1"/>
  <c r="K17" i="1"/>
  <c r="M17" i="1" s="1"/>
  <c r="J17" i="1"/>
  <c r="D17" i="1"/>
  <c r="E17" i="1" s="1"/>
  <c r="K16" i="1"/>
  <c r="M16" i="1" s="1"/>
  <c r="J16" i="1"/>
  <c r="D16" i="1"/>
  <c r="E16" i="1" s="1"/>
  <c r="K15" i="1"/>
  <c r="M15" i="1" s="1"/>
  <c r="J15" i="1"/>
  <c r="D15" i="1"/>
  <c r="E15" i="1" s="1"/>
  <c r="K14" i="1"/>
  <c r="M14" i="1" s="1"/>
  <c r="J14" i="1"/>
  <c r="D14" i="1"/>
  <c r="E14" i="1" s="1"/>
  <c r="K13" i="1"/>
  <c r="M13" i="1" s="1"/>
  <c r="J13" i="1"/>
  <c r="D13" i="1"/>
  <c r="E13" i="1" s="1"/>
  <c r="M12" i="1"/>
  <c r="L12" i="1"/>
  <c r="K12" i="1"/>
  <c r="J12" i="1"/>
  <c r="D12" i="1"/>
  <c r="E12" i="1" s="1"/>
  <c r="P11" i="1"/>
  <c r="J11" i="1"/>
  <c r="F16" i="1" l="1"/>
  <c r="F24" i="1"/>
  <c r="F28" i="1"/>
  <c r="F15" i="1"/>
  <c r="F19" i="1"/>
  <c r="F23" i="1"/>
  <c r="F27" i="1"/>
  <c r="F31" i="1"/>
  <c r="F35" i="1"/>
  <c r="F20" i="1"/>
  <c r="F32" i="1"/>
  <c r="G12" i="1"/>
  <c r="D39" i="1"/>
  <c r="F12" i="1"/>
  <c r="H12" i="1"/>
  <c r="L39" i="1"/>
  <c r="F14" i="1"/>
  <c r="F18" i="1"/>
  <c r="F22" i="1"/>
  <c r="F26" i="1"/>
  <c r="F30" i="1"/>
  <c r="F34" i="1"/>
  <c r="G13" i="1"/>
  <c r="H13" i="1" s="1"/>
  <c r="F13" i="1"/>
  <c r="F17" i="1"/>
  <c r="F21" i="1"/>
  <c r="F25" i="1"/>
  <c r="F29" i="1"/>
  <c r="F33" i="1"/>
  <c r="N12" i="1"/>
  <c r="P13" i="1"/>
  <c r="P15" i="1"/>
  <c r="P17" i="1"/>
  <c r="P19" i="1"/>
  <c r="P21" i="1"/>
  <c r="P23" i="1"/>
  <c r="P25" i="1"/>
  <c r="P27" i="1"/>
  <c r="P29" i="1"/>
  <c r="P31" i="1"/>
  <c r="P33" i="1"/>
  <c r="P35" i="1"/>
  <c r="O12" i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P12" i="1"/>
  <c r="L40" i="1" s="1"/>
  <c r="L42" i="1" s="1"/>
  <c r="P14" i="1"/>
  <c r="P16" i="1"/>
  <c r="P18" i="1"/>
  <c r="P20" i="1"/>
  <c r="P22" i="1"/>
  <c r="P24" i="1"/>
  <c r="P26" i="1"/>
  <c r="P28" i="1"/>
  <c r="P30" i="1"/>
  <c r="P32" i="1"/>
  <c r="P34" i="1"/>
  <c r="G14" i="1" l="1"/>
  <c r="D40" i="1"/>
  <c r="D42" i="1" s="1"/>
  <c r="H14" i="1" l="1"/>
  <c r="G15" i="1"/>
  <c r="H15" i="1" l="1"/>
  <c r="G16" i="1"/>
  <c r="H16" i="1" l="1"/>
  <c r="G17" i="1"/>
  <c r="H17" i="1" l="1"/>
  <c r="G18" i="1"/>
  <c r="H18" i="1" l="1"/>
  <c r="G19" i="1"/>
  <c r="H19" i="1" l="1"/>
  <c r="G20" i="1"/>
  <c r="H20" i="1" l="1"/>
  <c r="G21" i="1"/>
  <c r="H21" i="1" l="1"/>
  <c r="G22" i="1"/>
  <c r="H22" i="1" l="1"/>
  <c r="G23" i="1"/>
  <c r="H23" i="1" l="1"/>
  <c r="G24" i="1"/>
  <c r="H24" i="1" l="1"/>
  <c r="G25" i="1"/>
  <c r="H25" i="1" l="1"/>
  <c r="G26" i="1"/>
  <c r="H26" i="1" l="1"/>
  <c r="G27" i="1"/>
  <c r="H27" i="1" l="1"/>
  <c r="G28" i="1"/>
  <c r="H28" i="1" l="1"/>
  <c r="G29" i="1"/>
  <c r="H29" i="1" l="1"/>
  <c r="G30" i="1"/>
  <c r="H30" i="1" l="1"/>
  <c r="G31" i="1"/>
  <c r="H31" i="1" l="1"/>
  <c r="G32" i="1"/>
  <c r="H32" i="1" l="1"/>
  <c r="G33" i="1"/>
  <c r="H33" i="1" l="1"/>
  <c r="G34" i="1"/>
  <c r="H34" i="1" l="1"/>
  <c r="G35" i="1"/>
  <c r="H35" i="1" s="1"/>
</calcChain>
</file>

<file path=xl/sharedStrings.xml><?xml version="1.0" encoding="utf-8"?>
<sst xmlns="http://schemas.openxmlformats.org/spreadsheetml/2006/main" count="24" uniqueCount="15">
  <si>
    <t>http://breakingdownfinance.com</t>
  </si>
  <si>
    <t>Investment</t>
  </si>
  <si>
    <t>Dollar cost averaging (DCA)</t>
  </si>
  <si>
    <t>Lump sum investing</t>
  </si>
  <si>
    <t>Date</t>
  </si>
  <si>
    <t>SPDR S&amp;P 500 ETF (SPY)</t>
  </si>
  <si>
    <t>Target periodical investment</t>
  </si>
  <si>
    <t># number of shares bought</t>
  </si>
  <si>
    <t>Actual periodic investment</t>
  </si>
  <si>
    <t>Total # shares owned</t>
  </si>
  <si>
    <t>Market value</t>
  </si>
  <si>
    <t>total investment</t>
  </si>
  <si>
    <t># of shares</t>
  </si>
  <si>
    <t>USD invested</t>
  </si>
  <si>
    <t>average dollar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</si>
</sst>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B2A78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0" xfId="1" applyFill="1"/>
    <xf numFmtId="0" fontId="0" fillId="2" borderId="0" xfId="0" applyFill="1"/>
    <xf numFmtId="0" fontId="2" fillId="2" borderId="0" xfId="0" applyFont="1" applyFill="1"/>
    <xf numFmtId="164" fontId="1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NumberFormat="1" applyFill="1" applyAlignment="1">
      <alignment horizontal="center"/>
    </xf>
    <xf numFmtId="14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4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81400504548575E-2"/>
          <c:y val="3.3913763573430553E-2"/>
          <c:w val="0.88346940855694001"/>
          <c:h val="0.77936884254447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Dollar cost averaging (DCA)</c:v>
                </c:pt>
              </c:strCache>
            </c:strRef>
          </c:tx>
          <c:invertIfNegative val="0"/>
          <c:cat>
            <c:numRef>
              <c:f>Sheet1!$J$12:$J$35</c:f>
              <c:numCache>
                <c:formatCode>m/d/yyyy</c:formatCode>
                <c:ptCount val="24"/>
                <c:pt idx="0">
                  <c:v>39449</c:v>
                </c:pt>
                <c:pt idx="1">
                  <c:v>39479</c:v>
                </c:pt>
                <c:pt idx="2">
                  <c:v>39510</c:v>
                </c:pt>
                <c:pt idx="3">
                  <c:v>39539</c:v>
                </c:pt>
                <c:pt idx="4">
                  <c:v>39569</c:v>
                </c:pt>
                <c:pt idx="5">
                  <c:v>39601</c:v>
                </c:pt>
                <c:pt idx="6">
                  <c:v>39630</c:v>
                </c:pt>
                <c:pt idx="7">
                  <c:v>39661</c:v>
                </c:pt>
                <c:pt idx="8">
                  <c:v>39693</c:v>
                </c:pt>
                <c:pt idx="9">
                  <c:v>39722</c:v>
                </c:pt>
                <c:pt idx="10">
                  <c:v>39755</c:v>
                </c:pt>
                <c:pt idx="11">
                  <c:v>39783</c:v>
                </c:pt>
                <c:pt idx="12">
                  <c:v>39815</c:v>
                </c:pt>
                <c:pt idx="13">
                  <c:v>39846</c:v>
                </c:pt>
                <c:pt idx="14">
                  <c:v>39874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40028</c:v>
                </c:pt>
                <c:pt idx="20">
                  <c:v>40057</c:v>
                </c:pt>
                <c:pt idx="21">
                  <c:v>40087</c:v>
                </c:pt>
                <c:pt idx="22">
                  <c:v>40119</c:v>
                </c:pt>
                <c:pt idx="23">
                  <c:v>40148</c:v>
                </c:pt>
              </c:numCache>
            </c:numRef>
          </c:cat>
          <c:val>
            <c:numRef>
              <c:f>Sheet1!$H$12:$H$35</c:f>
              <c:numCache>
                <c:formatCode>[$$-409]#,##0.00</c:formatCode>
                <c:ptCount val="24"/>
                <c:pt idx="0">
                  <c:v>961.59</c:v>
                </c:pt>
                <c:pt idx="1">
                  <c:v>1873.4801399999999</c:v>
                </c:pt>
                <c:pt idx="2">
                  <c:v>2771.37</c:v>
                </c:pt>
                <c:pt idx="3">
                  <c:v>3871.2797199999995</c:v>
                </c:pt>
                <c:pt idx="4">
                  <c:v>4912.2503500000003</c:v>
                </c:pt>
                <c:pt idx="5">
                  <c:v>5375.16</c:v>
                </c:pt>
                <c:pt idx="6">
                  <c:v>6214.67</c:v>
                </c:pt>
                <c:pt idx="7">
                  <c:v>7212.2394399999994</c:v>
                </c:pt>
                <c:pt idx="8">
                  <c:v>7423.36</c:v>
                </c:pt>
                <c:pt idx="9">
                  <c:v>7165.42</c:v>
                </c:pt>
                <c:pt idx="10">
                  <c:v>7657.6500000000005</c:v>
                </c:pt>
                <c:pt idx="11">
                  <c:v>8663.0399999999991</c:v>
                </c:pt>
                <c:pt idx="12">
                  <c:v>8945.64</c:v>
                </c:pt>
                <c:pt idx="13">
                  <c:v>8945.5300000000007</c:v>
                </c:pt>
                <c:pt idx="14">
                  <c:v>10576.16</c:v>
                </c:pt>
                <c:pt idx="15">
                  <c:v>12588.48</c:v>
                </c:pt>
                <c:pt idx="16">
                  <c:v>14249.62</c:v>
                </c:pt>
                <c:pt idx="17">
                  <c:v>15079.800000000001</c:v>
                </c:pt>
                <c:pt idx="18">
                  <c:v>17192.939999999999</c:v>
                </c:pt>
                <c:pt idx="19">
                  <c:v>18750.18</c:v>
                </c:pt>
                <c:pt idx="20">
                  <c:v>20273.28</c:v>
                </c:pt>
                <c:pt idx="21">
                  <c:v>20815.560000000001</c:v>
                </c:pt>
                <c:pt idx="22">
                  <c:v>23087.399999999998</c:v>
                </c:pt>
                <c:pt idx="23">
                  <c:v>24293.919999999998</c:v>
                </c:pt>
              </c:numCache>
            </c:numRef>
          </c:val>
        </c:ser>
        <c:ser>
          <c:idx val="1"/>
          <c:order val="1"/>
          <c:tx>
            <c:strRef>
              <c:f>Sheet1!$J$8</c:f>
              <c:strCache>
                <c:ptCount val="1"/>
                <c:pt idx="0">
                  <c:v>Lump sum investing</c:v>
                </c:pt>
              </c:strCache>
            </c:strRef>
          </c:tx>
          <c:invertIfNegative val="0"/>
          <c:cat>
            <c:numRef>
              <c:f>Sheet1!$J$12:$J$35</c:f>
              <c:numCache>
                <c:formatCode>m/d/yyyy</c:formatCode>
                <c:ptCount val="24"/>
                <c:pt idx="0">
                  <c:v>39449</c:v>
                </c:pt>
                <c:pt idx="1">
                  <c:v>39479</c:v>
                </c:pt>
                <c:pt idx="2">
                  <c:v>39510</c:v>
                </c:pt>
                <c:pt idx="3">
                  <c:v>39539</c:v>
                </c:pt>
                <c:pt idx="4">
                  <c:v>39569</c:v>
                </c:pt>
                <c:pt idx="5">
                  <c:v>39601</c:v>
                </c:pt>
                <c:pt idx="6">
                  <c:v>39630</c:v>
                </c:pt>
                <c:pt idx="7">
                  <c:v>39661</c:v>
                </c:pt>
                <c:pt idx="8">
                  <c:v>39693</c:v>
                </c:pt>
                <c:pt idx="9">
                  <c:v>39722</c:v>
                </c:pt>
                <c:pt idx="10">
                  <c:v>39755</c:v>
                </c:pt>
                <c:pt idx="11">
                  <c:v>39783</c:v>
                </c:pt>
                <c:pt idx="12">
                  <c:v>39815</c:v>
                </c:pt>
                <c:pt idx="13">
                  <c:v>39846</c:v>
                </c:pt>
                <c:pt idx="14">
                  <c:v>39874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40028</c:v>
                </c:pt>
                <c:pt idx="20">
                  <c:v>40057</c:v>
                </c:pt>
                <c:pt idx="21">
                  <c:v>40087</c:v>
                </c:pt>
                <c:pt idx="22">
                  <c:v>40119</c:v>
                </c:pt>
                <c:pt idx="23">
                  <c:v>40148</c:v>
                </c:pt>
              </c:numCache>
            </c:numRef>
          </c:cat>
          <c:val>
            <c:numRef>
              <c:f>Sheet1!$P$12:$P$35</c:f>
              <c:numCache>
                <c:formatCode>[$$-409]#,##0.00</c:formatCode>
                <c:ptCount val="24"/>
                <c:pt idx="0">
                  <c:v>23902.38</c:v>
                </c:pt>
                <c:pt idx="1">
                  <c:v>23284.68174</c:v>
                </c:pt>
                <c:pt idx="2">
                  <c:v>22962.78</c:v>
                </c:pt>
                <c:pt idx="3">
                  <c:v>24057.238259999998</c:v>
                </c:pt>
                <c:pt idx="4">
                  <c:v>24420.901740000001</c:v>
                </c:pt>
                <c:pt idx="5">
                  <c:v>22268.52</c:v>
                </c:pt>
                <c:pt idx="6">
                  <c:v>22068.42</c:v>
                </c:pt>
                <c:pt idx="7">
                  <c:v>22409.458259999999</c:v>
                </c:pt>
                <c:pt idx="8">
                  <c:v>20182.259999999998</c:v>
                </c:pt>
                <c:pt idx="9">
                  <c:v>16848.419999999998</c:v>
                </c:pt>
                <c:pt idx="10">
                  <c:v>15675.66</c:v>
                </c:pt>
                <c:pt idx="11">
                  <c:v>15701.759999999998</c:v>
                </c:pt>
                <c:pt idx="12">
                  <c:v>14412.42</c:v>
                </c:pt>
                <c:pt idx="13">
                  <c:v>12863.820000000002</c:v>
                </c:pt>
                <c:pt idx="14">
                  <c:v>13836.48</c:v>
                </c:pt>
                <c:pt idx="15">
                  <c:v>15211.08</c:v>
                </c:pt>
                <c:pt idx="16">
                  <c:v>16100.22</c:v>
                </c:pt>
                <c:pt idx="17">
                  <c:v>15999.300000000001</c:v>
                </c:pt>
                <c:pt idx="18">
                  <c:v>17192.939999999999</c:v>
                </c:pt>
                <c:pt idx="19">
                  <c:v>17828.039999999997</c:v>
                </c:pt>
                <c:pt idx="20">
                  <c:v>18372.66</c:v>
                </c:pt>
                <c:pt idx="21">
                  <c:v>18019.439999999999</c:v>
                </c:pt>
                <c:pt idx="22">
                  <c:v>19129.560000000001</c:v>
                </c:pt>
                <c:pt idx="23">
                  <c:v>19390.560000000001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62656"/>
        <c:axId val="168285696"/>
      </c:barChart>
      <c:dateAx>
        <c:axId val="168262656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168285696"/>
        <c:crosses val="autoZero"/>
        <c:auto val="1"/>
        <c:lblOffset val="100"/>
        <c:baseTimeUnit val="months"/>
      </c:dateAx>
      <c:valAx>
        <c:axId val="168285696"/>
        <c:scaling>
          <c:orientation val="minMax"/>
          <c:max val="25000"/>
        </c:scaling>
        <c:delete val="0"/>
        <c:axPos val="l"/>
        <c:numFmt formatCode="[$$-409]#,##0.00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16826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0600042895831"/>
          <c:y val="7.5177911035150258E-2"/>
          <c:w val="0.28180609045165589"/>
          <c:h val="0.14298207957935938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523874</xdr:colOff>
      <xdr:row>46</xdr:row>
      <xdr:rowOff>52386</xdr:rowOff>
    </xdr:from>
    <xdr:to>
      <xdr:col>11</xdr:col>
      <xdr:colOff>257175</xdr:colOff>
      <xdr:row>69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409575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llar%20cost%20averag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site example"/>
    </sheetNames>
    <sheetDataSet>
      <sheetData sheetId="0">
        <row r="8">
          <cell r="B8" t="str">
            <v>Dollar cost averaging (DCA)</v>
          </cell>
          <cell r="J8" t="str">
            <v>Lump sum investing</v>
          </cell>
        </row>
        <row r="12">
          <cell r="H12">
            <v>961.59</v>
          </cell>
          <cell r="J12">
            <v>39449</v>
          </cell>
          <cell r="P12">
            <v>23902.38</v>
          </cell>
        </row>
        <row r="13">
          <cell r="H13">
            <v>1873.4801399999999</v>
          </cell>
          <cell r="J13">
            <v>39479</v>
          </cell>
          <cell r="P13">
            <v>23284.68174</v>
          </cell>
        </row>
        <row r="14">
          <cell r="H14">
            <v>2771.37</v>
          </cell>
          <cell r="J14">
            <v>39510</v>
          </cell>
          <cell r="P14">
            <v>22962.78</v>
          </cell>
        </row>
        <row r="15">
          <cell r="H15">
            <v>3871.2797199999995</v>
          </cell>
          <cell r="J15">
            <v>39539</v>
          </cell>
          <cell r="P15">
            <v>24057.238259999998</v>
          </cell>
        </row>
        <row r="16">
          <cell r="H16">
            <v>4912.2503500000003</v>
          </cell>
          <cell r="J16">
            <v>39569</v>
          </cell>
          <cell r="P16">
            <v>24420.901740000001</v>
          </cell>
        </row>
        <row r="17">
          <cell r="H17">
            <v>5375.16</v>
          </cell>
          <cell r="J17">
            <v>39601</v>
          </cell>
          <cell r="P17">
            <v>22268.52</v>
          </cell>
        </row>
        <row r="18">
          <cell r="H18">
            <v>6214.67</v>
          </cell>
          <cell r="J18">
            <v>39630</v>
          </cell>
          <cell r="P18">
            <v>22068.42</v>
          </cell>
        </row>
        <row r="19">
          <cell r="H19">
            <v>7212.2394399999994</v>
          </cell>
          <cell r="J19">
            <v>39661</v>
          </cell>
          <cell r="P19">
            <v>22409.458259999999</v>
          </cell>
        </row>
        <row r="20">
          <cell r="H20">
            <v>7423.36</v>
          </cell>
          <cell r="J20">
            <v>39693</v>
          </cell>
          <cell r="P20">
            <v>20182.259999999998</v>
          </cell>
        </row>
        <row r="21">
          <cell r="H21">
            <v>7165.42</v>
          </cell>
          <cell r="J21">
            <v>39722</v>
          </cell>
          <cell r="P21">
            <v>16848.419999999998</v>
          </cell>
        </row>
        <row r="22">
          <cell r="H22">
            <v>7657.6500000000005</v>
          </cell>
          <cell r="J22">
            <v>39755</v>
          </cell>
          <cell r="P22">
            <v>15675.66</v>
          </cell>
        </row>
        <row r="23">
          <cell r="H23">
            <v>8663.0399999999991</v>
          </cell>
          <cell r="J23">
            <v>39783</v>
          </cell>
          <cell r="P23">
            <v>15701.759999999998</v>
          </cell>
        </row>
        <row r="24">
          <cell r="H24">
            <v>8945.64</v>
          </cell>
          <cell r="J24">
            <v>39815</v>
          </cell>
          <cell r="P24">
            <v>14412.42</v>
          </cell>
        </row>
        <row r="25">
          <cell r="H25">
            <v>8945.5300000000007</v>
          </cell>
          <cell r="J25">
            <v>39846</v>
          </cell>
          <cell r="P25">
            <v>12863.820000000002</v>
          </cell>
        </row>
        <row r="26">
          <cell r="H26">
            <v>10576.16</v>
          </cell>
          <cell r="J26">
            <v>39874</v>
          </cell>
          <cell r="P26">
            <v>13836.48</v>
          </cell>
        </row>
        <row r="27">
          <cell r="H27">
            <v>12588.48</v>
          </cell>
          <cell r="J27">
            <v>39904</v>
          </cell>
          <cell r="P27">
            <v>15211.08</v>
          </cell>
        </row>
        <row r="28">
          <cell r="H28">
            <v>14249.62</v>
          </cell>
          <cell r="J28">
            <v>39934</v>
          </cell>
          <cell r="P28">
            <v>16100.22</v>
          </cell>
        </row>
        <row r="29">
          <cell r="H29">
            <v>15079.800000000001</v>
          </cell>
          <cell r="J29">
            <v>39965</v>
          </cell>
          <cell r="P29">
            <v>15999.300000000001</v>
          </cell>
        </row>
        <row r="30">
          <cell r="H30">
            <v>17192.939999999999</v>
          </cell>
          <cell r="J30">
            <v>39995</v>
          </cell>
          <cell r="P30">
            <v>17192.939999999999</v>
          </cell>
        </row>
        <row r="31">
          <cell r="H31">
            <v>18750.18</v>
          </cell>
          <cell r="J31">
            <v>40028</v>
          </cell>
          <cell r="P31">
            <v>17828.039999999997</v>
          </cell>
        </row>
        <row r="32">
          <cell r="H32">
            <v>20273.28</v>
          </cell>
          <cell r="J32">
            <v>40057</v>
          </cell>
          <cell r="P32">
            <v>18372.66</v>
          </cell>
        </row>
        <row r="33">
          <cell r="H33">
            <v>20815.560000000001</v>
          </cell>
          <cell r="J33">
            <v>40087</v>
          </cell>
          <cell r="P33">
            <v>18019.439999999999</v>
          </cell>
        </row>
        <row r="34">
          <cell r="H34">
            <v>23087.399999999998</v>
          </cell>
          <cell r="J34">
            <v>40119</v>
          </cell>
          <cell r="P34">
            <v>19129.560000000001</v>
          </cell>
        </row>
        <row r="35">
          <cell r="H35">
            <v>24293.919999999998</v>
          </cell>
          <cell r="J35">
            <v>40148</v>
          </cell>
          <cell r="P35">
            <v>19390.560000000001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2"/>
  <sheetViews>
    <sheetView tabSelected="1" workbookViewId="0">
      <selection activeCell="D4" sqref="D4"/>
    </sheetView>
  </sheetViews>
  <sheetFormatPr defaultRowHeight="15" x14ac:dyDescent="0.25"/>
  <cols>
    <col min="1" max="1" width="9.140625" style="2"/>
    <col min="2" max="2" width="13" style="2" customWidth="1"/>
    <col min="3" max="3" width="17.85546875" style="2" bestFit="1" customWidth="1"/>
    <col min="4" max="4" width="20.7109375" style="2" bestFit="1" customWidth="1"/>
    <col min="5" max="5" width="14" style="2" customWidth="1"/>
    <col min="6" max="6" width="15.5703125" style="2" customWidth="1"/>
    <col min="7" max="7" width="13" style="2" customWidth="1"/>
    <col min="8" max="8" width="10.140625" style="2" bestFit="1" customWidth="1"/>
    <col min="9" max="9" width="9.140625" style="2"/>
    <col min="10" max="10" width="10.7109375" style="2" bestFit="1" customWidth="1"/>
    <col min="11" max="11" width="18.28515625" style="2" customWidth="1"/>
    <col min="12" max="12" width="16" style="2" bestFit="1" customWidth="1"/>
    <col min="13" max="13" width="13.140625" style="2" customWidth="1"/>
    <col min="14" max="14" width="14.85546875" style="2" customWidth="1"/>
    <col min="15" max="15" width="13.140625" style="2" bestFit="1" customWidth="1"/>
    <col min="16" max="16" width="10.140625" style="2" bestFit="1" customWidth="1"/>
    <col min="17" max="16384" width="9.140625" style="2"/>
  </cols>
  <sheetData>
    <row r="4" spans="2:16" x14ac:dyDescent="0.25">
      <c r="B4" s="1" t="s">
        <v>0</v>
      </c>
    </row>
    <row r="6" spans="2:16" x14ac:dyDescent="0.25">
      <c r="B6" s="3" t="s">
        <v>1</v>
      </c>
      <c r="C6" s="4">
        <v>24000</v>
      </c>
    </row>
    <row r="8" spans="2:16" ht="15" customHeight="1" x14ac:dyDescent="0.25">
      <c r="B8" s="5" t="s">
        <v>2</v>
      </c>
      <c r="C8" s="5"/>
      <c r="D8" s="5"/>
      <c r="E8" s="5"/>
      <c r="F8" s="5"/>
      <c r="G8" s="5"/>
      <c r="H8" s="5"/>
      <c r="J8" s="5" t="s">
        <v>3</v>
      </c>
      <c r="K8" s="5"/>
      <c r="L8" s="5"/>
      <c r="M8" s="5"/>
      <c r="N8" s="5"/>
      <c r="O8" s="5"/>
      <c r="P8" s="5"/>
    </row>
    <row r="9" spans="2:16" ht="15" customHeight="1" x14ac:dyDescent="0.25">
      <c r="B9" s="5"/>
      <c r="C9" s="5"/>
      <c r="D9" s="5"/>
      <c r="E9" s="5"/>
      <c r="F9" s="5"/>
      <c r="G9" s="5"/>
      <c r="H9" s="5"/>
      <c r="J9" s="5"/>
      <c r="K9" s="5"/>
      <c r="L9" s="5"/>
      <c r="M9" s="5"/>
      <c r="N9" s="5"/>
      <c r="O9" s="5"/>
      <c r="P9" s="5"/>
    </row>
    <row r="11" spans="2:16" ht="45" x14ac:dyDescent="0.25">
      <c r="B11" s="6" t="s">
        <v>4</v>
      </c>
      <c r="C11" s="7" t="s">
        <v>5</v>
      </c>
      <c r="D11" s="7" t="s">
        <v>6</v>
      </c>
      <c r="E11" s="7" t="s">
        <v>7</v>
      </c>
      <c r="F11" s="7" t="s">
        <v>8</v>
      </c>
      <c r="G11" s="7" t="s">
        <v>9</v>
      </c>
      <c r="H11" s="7" t="s">
        <v>10</v>
      </c>
      <c r="I11" s="8"/>
      <c r="J11" s="6" t="str">
        <f>B11</f>
        <v>Date</v>
      </c>
      <c r="K11" s="7" t="s">
        <v>5</v>
      </c>
      <c r="L11" s="7" t="s">
        <v>6</v>
      </c>
      <c r="M11" s="7" t="s">
        <v>7</v>
      </c>
      <c r="N11" s="7" t="s">
        <v>8</v>
      </c>
      <c r="O11" s="7" t="s">
        <v>9</v>
      </c>
      <c r="P11" s="7" t="str">
        <f>H11</f>
        <v>Market value</v>
      </c>
    </row>
    <row r="12" spans="2:16" x14ac:dyDescent="0.25">
      <c r="B12" s="9">
        <v>39449</v>
      </c>
      <c r="C12" s="10">
        <v>137.37</v>
      </c>
      <c r="D12" s="10">
        <f>$C$6/COUNT($B$12:$B$35)</f>
        <v>1000</v>
      </c>
      <c r="E12" s="11">
        <f>ROUNDDOWN(D12/C12,0)</f>
        <v>7</v>
      </c>
      <c r="F12" s="10">
        <f>E12*C12</f>
        <v>961.59</v>
      </c>
      <c r="G12" s="11">
        <f>E12</f>
        <v>7</v>
      </c>
      <c r="H12" s="12">
        <f>E12*C12</f>
        <v>961.59</v>
      </c>
      <c r="J12" s="9">
        <f t="shared" ref="J12:K35" si="0">B12</f>
        <v>39449</v>
      </c>
      <c r="K12" s="10">
        <f t="shared" si="0"/>
        <v>137.37</v>
      </c>
      <c r="L12" s="10">
        <f>C6</f>
        <v>24000</v>
      </c>
      <c r="M12" s="13">
        <f>ROUNDDOWN(L12/K12,0)</f>
        <v>174</v>
      </c>
      <c r="N12" s="10">
        <f>M12*K12</f>
        <v>23902.38</v>
      </c>
      <c r="O12" s="13">
        <f>M12</f>
        <v>174</v>
      </c>
      <c r="P12" s="10">
        <f>$M$12*K12</f>
        <v>23902.38</v>
      </c>
    </row>
    <row r="13" spans="2:16" x14ac:dyDescent="0.25">
      <c r="B13" s="9">
        <v>39479</v>
      </c>
      <c r="C13" s="10">
        <v>133.82001</v>
      </c>
      <c r="D13" s="10">
        <f>$C$6/COUNT($B$12:$B$35)</f>
        <v>1000</v>
      </c>
      <c r="E13" s="11">
        <f t="shared" ref="E13:E35" si="1">ROUNDDOWN(D13/C13,0)</f>
        <v>7</v>
      </c>
      <c r="F13" s="10">
        <f t="shared" ref="F13:F35" si="2">E13*C13</f>
        <v>936.74006999999995</v>
      </c>
      <c r="G13" s="11">
        <f>E13+G12</f>
        <v>14</v>
      </c>
      <c r="H13" s="12">
        <f>G13*C13</f>
        <v>1873.4801399999999</v>
      </c>
      <c r="J13" s="9">
        <f t="shared" si="0"/>
        <v>39479</v>
      </c>
      <c r="K13" s="10">
        <f t="shared" si="0"/>
        <v>133.82001</v>
      </c>
      <c r="L13" s="11">
        <v>0</v>
      </c>
      <c r="M13" s="13">
        <f>ROUNDDOWN(L13/K13,0)</f>
        <v>0</v>
      </c>
      <c r="N13" s="13">
        <v>0</v>
      </c>
      <c r="O13" s="13">
        <f>O12+M13</f>
        <v>174</v>
      </c>
      <c r="P13" s="10">
        <f t="shared" ref="P13:P35" si="3">$M$12*K13</f>
        <v>23284.68174</v>
      </c>
    </row>
    <row r="14" spans="2:16" x14ac:dyDescent="0.25">
      <c r="B14" s="9">
        <v>39510</v>
      </c>
      <c r="C14" s="10">
        <v>131.97</v>
      </c>
      <c r="D14" s="10">
        <f>$C$6/COUNT($B$12:$B$35)</f>
        <v>1000</v>
      </c>
      <c r="E14" s="11">
        <f t="shared" si="1"/>
        <v>7</v>
      </c>
      <c r="F14" s="10">
        <f t="shared" si="2"/>
        <v>923.79</v>
      </c>
      <c r="G14" s="11">
        <f>E14+G13</f>
        <v>21</v>
      </c>
      <c r="H14" s="12">
        <f>G14*C14</f>
        <v>2771.37</v>
      </c>
      <c r="J14" s="9">
        <f t="shared" si="0"/>
        <v>39510</v>
      </c>
      <c r="K14" s="10">
        <f t="shared" si="0"/>
        <v>131.97</v>
      </c>
      <c r="L14" s="11">
        <v>0</v>
      </c>
      <c r="M14" s="13">
        <f t="shared" ref="M14:M35" si="4">ROUNDDOWN(L14/K14,0)</f>
        <v>0</v>
      </c>
      <c r="N14" s="13">
        <v>0</v>
      </c>
      <c r="O14" s="13">
        <f t="shared" ref="O14:O35" si="5">O13+M14</f>
        <v>174</v>
      </c>
      <c r="P14" s="10">
        <f t="shared" si="3"/>
        <v>22962.78</v>
      </c>
    </row>
    <row r="15" spans="2:16" x14ac:dyDescent="0.25">
      <c r="B15" s="9">
        <v>39539</v>
      </c>
      <c r="C15" s="10">
        <v>138.25998999999999</v>
      </c>
      <c r="D15" s="10">
        <f>$C$6/COUNT($B$12:$B$35)</f>
        <v>1000</v>
      </c>
      <c r="E15" s="11">
        <f t="shared" si="1"/>
        <v>7</v>
      </c>
      <c r="F15" s="10">
        <f t="shared" si="2"/>
        <v>967.81992999999989</v>
      </c>
      <c r="G15" s="11">
        <f>E15+G14</f>
        <v>28</v>
      </c>
      <c r="H15" s="12">
        <f>G15*C15</f>
        <v>3871.2797199999995</v>
      </c>
      <c r="J15" s="9">
        <f t="shared" si="0"/>
        <v>39539</v>
      </c>
      <c r="K15" s="10">
        <f t="shared" si="0"/>
        <v>138.25998999999999</v>
      </c>
      <c r="L15" s="11">
        <v>0</v>
      </c>
      <c r="M15" s="13">
        <f t="shared" si="4"/>
        <v>0</v>
      </c>
      <c r="N15" s="13">
        <v>0</v>
      </c>
      <c r="O15" s="13">
        <f t="shared" si="5"/>
        <v>174</v>
      </c>
      <c r="P15" s="10">
        <f t="shared" si="3"/>
        <v>24057.238259999998</v>
      </c>
    </row>
    <row r="16" spans="2:16" x14ac:dyDescent="0.25">
      <c r="B16" s="9">
        <v>39569</v>
      </c>
      <c r="C16" s="10">
        <v>140.35001</v>
      </c>
      <c r="D16" s="10">
        <f>$C$6/COUNT($B$12:$B$35)</f>
        <v>1000</v>
      </c>
      <c r="E16" s="11">
        <f t="shared" si="1"/>
        <v>7</v>
      </c>
      <c r="F16" s="10">
        <f t="shared" si="2"/>
        <v>982.45006999999998</v>
      </c>
      <c r="G16" s="11">
        <f>E16+G15</f>
        <v>35</v>
      </c>
      <c r="H16" s="12">
        <f>G16*C16</f>
        <v>4912.2503500000003</v>
      </c>
      <c r="J16" s="9">
        <f t="shared" si="0"/>
        <v>39569</v>
      </c>
      <c r="K16" s="10">
        <f t="shared" si="0"/>
        <v>140.35001</v>
      </c>
      <c r="L16" s="11">
        <v>0</v>
      </c>
      <c r="M16" s="13">
        <f t="shared" si="4"/>
        <v>0</v>
      </c>
      <c r="N16" s="13">
        <v>0</v>
      </c>
      <c r="O16" s="13">
        <f t="shared" si="5"/>
        <v>174</v>
      </c>
      <c r="P16" s="10">
        <f t="shared" si="3"/>
        <v>24420.901740000001</v>
      </c>
    </row>
    <row r="17" spans="2:16" x14ac:dyDescent="0.25">
      <c r="B17" s="9">
        <v>39601</v>
      </c>
      <c r="C17" s="10">
        <v>127.98</v>
      </c>
      <c r="D17" s="10">
        <f>$C$6/COUNT($B$12:$B$35)</f>
        <v>1000</v>
      </c>
      <c r="E17" s="11">
        <f t="shared" si="1"/>
        <v>7</v>
      </c>
      <c r="F17" s="10">
        <f t="shared" si="2"/>
        <v>895.86</v>
      </c>
      <c r="G17" s="11">
        <f>E17+G16</f>
        <v>42</v>
      </c>
      <c r="H17" s="12">
        <f>G17*C17</f>
        <v>5375.16</v>
      </c>
      <c r="J17" s="9">
        <f t="shared" si="0"/>
        <v>39601</v>
      </c>
      <c r="K17" s="10">
        <f t="shared" si="0"/>
        <v>127.98</v>
      </c>
      <c r="L17" s="11">
        <v>0</v>
      </c>
      <c r="M17" s="13">
        <f t="shared" si="4"/>
        <v>0</v>
      </c>
      <c r="N17" s="13">
        <v>0</v>
      </c>
      <c r="O17" s="13">
        <f t="shared" si="5"/>
        <v>174</v>
      </c>
      <c r="P17" s="10">
        <f t="shared" si="3"/>
        <v>22268.52</v>
      </c>
    </row>
    <row r="18" spans="2:16" x14ac:dyDescent="0.25">
      <c r="B18" s="9">
        <v>39630</v>
      </c>
      <c r="C18" s="10">
        <v>126.83</v>
      </c>
      <c r="D18" s="10">
        <f>$C$6/COUNT($B$12:$B$35)</f>
        <v>1000</v>
      </c>
      <c r="E18" s="11">
        <f t="shared" si="1"/>
        <v>7</v>
      </c>
      <c r="F18" s="10">
        <f t="shared" si="2"/>
        <v>887.81</v>
      </c>
      <c r="G18" s="11">
        <f>E18+G17</f>
        <v>49</v>
      </c>
      <c r="H18" s="12">
        <f>G18*C18</f>
        <v>6214.67</v>
      </c>
      <c r="J18" s="9">
        <f t="shared" si="0"/>
        <v>39630</v>
      </c>
      <c r="K18" s="10">
        <f t="shared" si="0"/>
        <v>126.83</v>
      </c>
      <c r="L18" s="11">
        <v>0</v>
      </c>
      <c r="M18" s="13">
        <f t="shared" si="4"/>
        <v>0</v>
      </c>
      <c r="N18" s="13">
        <v>0</v>
      </c>
      <c r="O18" s="13">
        <f t="shared" si="5"/>
        <v>174</v>
      </c>
      <c r="P18" s="10">
        <f t="shared" si="3"/>
        <v>22068.42</v>
      </c>
    </row>
    <row r="19" spans="2:16" x14ac:dyDescent="0.25">
      <c r="B19" s="9">
        <v>39661</v>
      </c>
      <c r="C19" s="10">
        <v>128.78998999999999</v>
      </c>
      <c r="D19" s="10">
        <f>$C$6/COUNT($B$12:$B$35)</f>
        <v>1000</v>
      </c>
      <c r="E19" s="11">
        <f t="shared" si="1"/>
        <v>7</v>
      </c>
      <c r="F19" s="10">
        <f t="shared" si="2"/>
        <v>901.52992999999992</v>
      </c>
      <c r="G19" s="11">
        <f>E19+G18</f>
        <v>56</v>
      </c>
      <c r="H19" s="12">
        <f>G19*C19</f>
        <v>7212.2394399999994</v>
      </c>
      <c r="J19" s="9">
        <f t="shared" si="0"/>
        <v>39661</v>
      </c>
      <c r="K19" s="10">
        <f t="shared" si="0"/>
        <v>128.78998999999999</v>
      </c>
      <c r="L19" s="11">
        <v>0</v>
      </c>
      <c r="M19" s="13">
        <f t="shared" si="4"/>
        <v>0</v>
      </c>
      <c r="N19" s="13">
        <v>0</v>
      </c>
      <c r="O19" s="13">
        <f t="shared" si="5"/>
        <v>174</v>
      </c>
      <c r="P19" s="10">
        <f t="shared" si="3"/>
        <v>22409.458259999999</v>
      </c>
    </row>
    <row r="20" spans="2:16" x14ac:dyDescent="0.25">
      <c r="B20" s="9">
        <v>39693</v>
      </c>
      <c r="C20" s="10">
        <v>115.99</v>
      </c>
      <c r="D20" s="10">
        <f>$C$6/COUNT($B$12:$B$35)</f>
        <v>1000</v>
      </c>
      <c r="E20" s="11">
        <f t="shared" si="1"/>
        <v>8</v>
      </c>
      <c r="F20" s="10">
        <f t="shared" si="2"/>
        <v>927.92</v>
      </c>
      <c r="G20" s="11">
        <f>E20+G19</f>
        <v>64</v>
      </c>
      <c r="H20" s="12">
        <f>G20*C20</f>
        <v>7423.36</v>
      </c>
      <c r="J20" s="9">
        <f t="shared" si="0"/>
        <v>39693</v>
      </c>
      <c r="K20" s="10">
        <f t="shared" si="0"/>
        <v>115.99</v>
      </c>
      <c r="L20" s="11">
        <v>0</v>
      </c>
      <c r="M20" s="13">
        <f t="shared" si="4"/>
        <v>0</v>
      </c>
      <c r="N20" s="13">
        <v>0</v>
      </c>
      <c r="O20" s="13">
        <f t="shared" si="5"/>
        <v>174</v>
      </c>
      <c r="P20" s="10">
        <f t="shared" si="3"/>
        <v>20182.259999999998</v>
      </c>
    </row>
    <row r="21" spans="2:16" x14ac:dyDescent="0.25">
      <c r="B21" s="9">
        <v>39722</v>
      </c>
      <c r="C21" s="10">
        <v>96.83</v>
      </c>
      <c r="D21" s="10">
        <f>$C$6/COUNT($B$12:$B$35)</f>
        <v>1000</v>
      </c>
      <c r="E21" s="11">
        <f t="shared" si="1"/>
        <v>10</v>
      </c>
      <c r="F21" s="10">
        <f t="shared" si="2"/>
        <v>968.3</v>
      </c>
      <c r="G21" s="11">
        <f>E21+G20</f>
        <v>74</v>
      </c>
      <c r="H21" s="12">
        <f>G21*C21</f>
        <v>7165.42</v>
      </c>
      <c r="J21" s="9">
        <f t="shared" si="0"/>
        <v>39722</v>
      </c>
      <c r="K21" s="10">
        <f t="shared" si="0"/>
        <v>96.83</v>
      </c>
      <c r="L21" s="11">
        <v>0</v>
      </c>
      <c r="M21" s="13">
        <f t="shared" si="4"/>
        <v>0</v>
      </c>
      <c r="N21" s="13">
        <v>0</v>
      </c>
      <c r="O21" s="13">
        <f t="shared" si="5"/>
        <v>174</v>
      </c>
      <c r="P21" s="10">
        <f t="shared" si="3"/>
        <v>16848.419999999998</v>
      </c>
    </row>
    <row r="22" spans="2:16" x14ac:dyDescent="0.25">
      <c r="B22" s="9">
        <v>39755</v>
      </c>
      <c r="C22" s="10">
        <v>90.09</v>
      </c>
      <c r="D22" s="10">
        <f>$C$6/COUNT($B$12:$B$35)</f>
        <v>1000</v>
      </c>
      <c r="E22" s="11">
        <f t="shared" si="1"/>
        <v>11</v>
      </c>
      <c r="F22" s="10">
        <f t="shared" si="2"/>
        <v>990.99</v>
      </c>
      <c r="G22" s="11">
        <f>E22+G21</f>
        <v>85</v>
      </c>
      <c r="H22" s="12">
        <f>G22*C22</f>
        <v>7657.6500000000005</v>
      </c>
      <c r="J22" s="9">
        <f t="shared" si="0"/>
        <v>39755</v>
      </c>
      <c r="K22" s="10">
        <f t="shared" si="0"/>
        <v>90.09</v>
      </c>
      <c r="L22" s="11">
        <v>0</v>
      </c>
      <c r="M22" s="13">
        <f t="shared" si="4"/>
        <v>0</v>
      </c>
      <c r="N22" s="13">
        <v>0</v>
      </c>
      <c r="O22" s="13">
        <f t="shared" si="5"/>
        <v>174</v>
      </c>
      <c r="P22" s="10">
        <f t="shared" si="3"/>
        <v>15675.66</v>
      </c>
    </row>
    <row r="23" spans="2:16" x14ac:dyDescent="0.25">
      <c r="B23" s="9">
        <v>39783</v>
      </c>
      <c r="C23" s="10">
        <v>90.24</v>
      </c>
      <c r="D23" s="10">
        <f>$C$6/COUNT($B$12:$B$35)</f>
        <v>1000</v>
      </c>
      <c r="E23" s="11">
        <f t="shared" si="1"/>
        <v>11</v>
      </c>
      <c r="F23" s="10">
        <f t="shared" si="2"/>
        <v>992.64</v>
      </c>
      <c r="G23" s="11">
        <f>E23+G22</f>
        <v>96</v>
      </c>
      <c r="H23" s="12">
        <f>G23*C23</f>
        <v>8663.0399999999991</v>
      </c>
      <c r="J23" s="9">
        <f t="shared" si="0"/>
        <v>39783</v>
      </c>
      <c r="K23" s="10">
        <f t="shared" si="0"/>
        <v>90.24</v>
      </c>
      <c r="L23" s="11">
        <v>0</v>
      </c>
      <c r="M23" s="13">
        <f t="shared" si="4"/>
        <v>0</v>
      </c>
      <c r="N23" s="13">
        <v>0</v>
      </c>
      <c r="O23" s="13">
        <f t="shared" si="5"/>
        <v>174</v>
      </c>
      <c r="P23" s="10">
        <f t="shared" si="3"/>
        <v>15701.759999999998</v>
      </c>
    </row>
    <row r="24" spans="2:16" x14ac:dyDescent="0.25">
      <c r="B24" s="9">
        <v>39815</v>
      </c>
      <c r="C24" s="10">
        <v>82.83</v>
      </c>
      <c r="D24" s="10">
        <f>$C$6/COUNT($B$12:$B$35)</f>
        <v>1000</v>
      </c>
      <c r="E24" s="11">
        <f t="shared" si="1"/>
        <v>12</v>
      </c>
      <c r="F24" s="10">
        <f t="shared" si="2"/>
        <v>993.96</v>
      </c>
      <c r="G24" s="11">
        <f>E24+G23</f>
        <v>108</v>
      </c>
      <c r="H24" s="12">
        <f>G24*C24</f>
        <v>8945.64</v>
      </c>
      <c r="J24" s="9">
        <f t="shared" si="0"/>
        <v>39815</v>
      </c>
      <c r="K24" s="10">
        <f t="shared" si="0"/>
        <v>82.83</v>
      </c>
      <c r="L24" s="11">
        <v>0</v>
      </c>
      <c r="M24" s="13">
        <f t="shared" si="4"/>
        <v>0</v>
      </c>
      <c r="N24" s="13">
        <v>0</v>
      </c>
      <c r="O24" s="13">
        <f t="shared" si="5"/>
        <v>174</v>
      </c>
      <c r="P24" s="10">
        <f t="shared" si="3"/>
        <v>14412.42</v>
      </c>
    </row>
    <row r="25" spans="2:16" x14ac:dyDescent="0.25">
      <c r="B25" s="9">
        <v>39846</v>
      </c>
      <c r="C25" s="10">
        <v>73.930000000000007</v>
      </c>
      <c r="D25" s="10">
        <f>$C$6/COUNT($B$12:$B$35)</f>
        <v>1000</v>
      </c>
      <c r="E25" s="11">
        <f t="shared" si="1"/>
        <v>13</v>
      </c>
      <c r="F25" s="10">
        <f t="shared" si="2"/>
        <v>961.09000000000015</v>
      </c>
      <c r="G25" s="11">
        <f>E25+G24</f>
        <v>121</v>
      </c>
      <c r="H25" s="12">
        <f>G25*C25</f>
        <v>8945.5300000000007</v>
      </c>
      <c r="J25" s="9">
        <f t="shared" si="0"/>
        <v>39846</v>
      </c>
      <c r="K25" s="10">
        <f t="shared" si="0"/>
        <v>73.930000000000007</v>
      </c>
      <c r="L25" s="11">
        <v>0</v>
      </c>
      <c r="M25" s="13">
        <f t="shared" si="4"/>
        <v>0</v>
      </c>
      <c r="N25" s="13">
        <v>0</v>
      </c>
      <c r="O25" s="13">
        <f t="shared" si="5"/>
        <v>174</v>
      </c>
      <c r="P25" s="10">
        <f t="shared" si="3"/>
        <v>12863.820000000002</v>
      </c>
    </row>
    <row r="26" spans="2:16" x14ac:dyDescent="0.25">
      <c r="B26" s="9">
        <v>39874</v>
      </c>
      <c r="C26" s="10">
        <v>79.52</v>
      </c>
      <c r="D26" s="10">
        <f>$C$6/COUNT($B$12:$B$35)</f>
        <v>1000</v>
      </c>
      <c r="E26" s="11">
        <f t="shared" si="1"/>
        <v>12</v>
      </c>
      <c r="F26" s="10">
        <f t="shared" si="2"/>
        <v>954.24</v>
      </c>
      <c r="G26" s="11">
        <f>E26+G25</f>
        <v>133</v>
      </c>
      <c r="H26" s="12">
        <f>G26*C26</f>
        <v>10576.16</v>
      </c>
      <c r="J26" s="9">
        <f t="shared" si="0"/>
        <v>39874</v>
      </c>
      <c r="K26" s="10">
        <f t="shared" si="0"/>
        <v>79.52</v>
      </c>
      <c r="L26" s="11">
        <v>0</v>
      </c>
      <c r="M26" s="13">
        <f t="shared" si="4"/>
        <v>0</v>
      </c>
      <c r="N26" s="13">
        <v>0</v>
      </c>
      <c r="O26" s="13">
        <f t="shared" si="5"/>
        <v>174</v>
      </c>
      <c r="P26" s="10">
        <f t="shared" si="3"/>
        <v>13836.48</v>
      </c>
    </row>
    <row r="27" spans="2:16" x14ac:dyDescent="0.25">
      <c r="B27" s="9">
        <v>39904</v>
      </c>
      <c r="C27" s="10">
        <v>87.42</v>
      </c>
      <c r="D27" s="10">
        <f>$C$6/COUNT($B$12:$B$35)</f>
        <v>1000</v>
      </c>
      <c r="E27" s="11">
        <f t="shared" si="1"/>
        <v>11</v>
      </c>
      <c r="F27" s="10">
        <f t="shared" si="2"/>
        <v>961.62</v>
      </c>
      <c r="G27" s="11">
        <f>E27+G26</f>
        <v>144</v>
      </c>
      <c r="H27" s="12">
        <f>G27*C27</f>
        <v>12588.48</v>
      </c>
      <c r="J27" s="9">
        <f t="shared" si="0"/>
        <v>39904</v>
      </c>
      <c r="K27" s="10">
        <f t="shared" si="0"/>
        <v>87.42</v>
      </c>
      <c r="L27" s="11">
        <v>0</v>
      </c>
      <c r="M27" s="13">
        <f t="shared" si="4"/>
        <v>0</v>
      </c>
      <c r="N27" s="13">
        <v>0</v>
      </c>
      <c r="O27" s="13">
        <f t="shared" si="5"/>
        <v>174</v>
      </c>
      <c r="P27" s="10">
        <f t="shared" si="3"/>
        <v>15211.08</v>
      </c>
    </row>
    <row r="28" spans="2:16" x14ac:dyDescent="0.25">
      <c r="B28" s="9">
        <v>39934</v>
      </c>
      <c r="C28" s="10">
        <v>92.53</v>
      </c>
      <c r="D28" s="10">
        <f>$C$6/COUNT($B$12:$B$35)</f>
        <v>1000</v>
      </c>
      <c r="E28" s="11">
        <f t="shared" si="1"/>
        <v>10</v>
      </c>
      <c r="F28" s="10">
        <f t="shared" si="2"/>
        <v>925.3</v>
      </c>
      <c r="G28" s="11">
        <f>E28+G27</f>
        <v>154</v>
      </c>
      <c r="H28" s="12">
        <f>G28*C28</f>
        <v>14249.62</v>
      </c>
      <c r="J28" s="9">
        <f t="shared" si="0"/>
        <v>39934</v>
      </c>
      <c r="K28" s="10">
        <f t="shared" si="0"/>
        <v>92.53</v>
      </c>
      <c r="L28" s="11">
        <v>0</v>
      </c>
      <c r="M28" s="13">
        <f t="shared" si="4"/>
        <v>0</v>
      </c>
      <c r="N28" s="13">
        <v>0</v>
      </c>
      <c r="O28" s="13">
        <f t="shared" si="5"/>
        <v>174</v>
      </c>
      <c r="P28" s="10">
        <f t="shared" si="3"/>
        <v>16100.22</v>
      </c>
    </row>
    <row r="29" spans="2:16" x14ac:dyDescent="0.25">
      <c r="B29" s="9">
        <v>39965</v>
      </c>
      <c r="C29" s="10">
        <v>91.95</v>
      </c>
      <c r="D29" s="10">
        <f>$C$6/COUNT($B$12:$B$35)</f>
        <v>1000</v>
      </c>
      <c r="E29" s="11">
        <f t="shared" si="1"/>
        <v>10</v>
      </c>
      <c r="F29" s="10">
        <f t="shared" si="2"/>
        <v>919.5</v>
      </c>
      <c r="G29" s="11">
        <f>E29+G28</f>
        <v>164</v>
      </c>
      <c r="H29" s="12">
        <f>G29*C29</f>
        <v>15079.800000000001</v>
      </c>
      <c r="J29" s="9">
        <f t="shared" si="0"/>
        <v>39965</v>
      </c>
      <c r="K29" s="10">
        <f t="shared" si="0"/>
        <v>91.95</v>
      </c>
      <c r="L29" s="11">
        <v>0</v>
      </c>
      <c r="M29" s="13">
        <f t="shared" si="4"/>
        <v>0</v>
      </c>
      <c r="N29" s="13">
        <v>0</v>
      </c>
      <c r="O29" s="13">
        <f t="shared" si="5"/>
        <v>174</v>
      </c>
      <c r="P29" s="10">
        <f t="shared" si="3"/>
        <v>15999.300000000001</v>
      </c>
    </row>
    <row r="30" spans="2:16" x14ac:dyDescent="0.25">
      <c r="B30" s="9">
        <v>39995</v>
      </c>
      <c r="C30" s="10">
        <v>98.81</v>
      </c>
      <c r="D30" s="10">
        <f>$C$6/COUNT($B$12:$B$35)</f>
        <v>1000</v>
      </c>
      <c r="E30" s="11">
        <f t="shared" si="1"/>
        <v>10</v>
      </c>
      <c r="F30" s="10">
        <f t="shared" si="2"/>
        <v>988.1</v>
      </c>
      <c r="G30" s="11">
        <f>E30+G29</f>
        <v>174</v>
      </c>
      <c r="H30" s="12">
        <f>G30*C30</f>
        <v>17192.939999999999</v>
      </c>
      <c r="J30" s="9">
        <f t="shared" si="0"/>
        <v>39995</v>
      </c>
      <c r="K30" s="10">
        <f t="shared" si="0"/>
        <v>98.81</v>
      </c>
      <c r="L30" s="11">
        <v>0</v>
      </c>
      <c r="M30" s="13">
        <f t="shared" si="4"/>
        <v>0</v>
      </c>
      <c r="N30" s="13">
        <v>0</v>
      </c>
      <c r="O30" s="13">
        <f t="shared" si="5"/>
        <v>174</v>
      </c>
      <c r="P30" s="10">
        <f t="shared" si="3"/>
        <v>17192.939999999999</v>
      </c>
    </row>
    <row r="31" spans="2:16" x14ac:dyDescent="0.25">
      <c r="B31" s="9">
        <v>40028</v>
      </c>
      <c r="C31" s="10">
        <v>102.46</v>
      </c>
      <c r="D31" s="10">
        <f>$C$6/COUNT($B$12:$B$35)</f>
        <v>1000</v>
      </c>
      <c r="E31" s="11">
        <f t="shared" si="1"/>
        <v>9</v>
      </c>
      <c r="F31" s="10">
        <f t="shared" si="2"/>
        <v>922.14</v>
      </c>
      <c r="G31" s="11">
        <f>E31+G30</f>
        <v>183</v>
      </c>
      <c r="H31" s="12">
        <f>G31*C31</f>
        <v>18750.18</v>
      </c>
      <c r="J31" s="9">
        <f t="shared" si="0"/>
        <v>40028</v>
      </c>
      <c r="K31" s="10">
        <f t="shared" si="0"/>
        <v>102.46</v>
      </c>
      <c r="L31" s="11">
        <v>0</v>
      </c>
      <c r="M31" s="13">
        <f t="shared" si="4"/>
        <v>0</v>
      </c>
      <c r="N31" s="13">
        <v>0</v>
      </c>
      <c r="O31" s="13">
        <f t="shared" si="5"/>
        <v>174</v>
      </c>
      <c r="P31" s="10">
        <f t="shared" si="3"/>
        <v>17828.039999999997</v>
      </c>
    </row>
    <row r="32" spans="2:16" x14ac:dyDescent="0.25">
      <c r="B32" s="9">
        <v>40057</v>
      </c>
      <c r="C32" s="10">
        <v>105.59</v>
      </c>
      <c r="D32" s="10">
        <f>$C$6/COUNT($B$12:$B$35)</f>
        <v>1000</v>
      </c>
      <c r="E32" s="11">
        <f t="shared" si="1"/>
        <v>9</v>
      </c>
      <c r="F32" s="10">
        <f t="shared" si="2"/>
        <v>950.31000000000006</v>
      </c>
      <c r="G32" s="11">
        <f>E32+G31</f>
        <v>192</v>
      </c>
      <c r="H32" s="12">
        <f>G32*C32</f>
        <v>20273.28</v>
      </c>
      <c r="J32" s="9">
        <f t="shared" si="0"/>
        <v>40057</v>
      </c>
      <c r="K32" s="10">
        <f t="shared" si="0"/>
        <v>105.59</v>
      </c>
      <c r="L32" s="11">
        <v>0</v>
      </c>
      <c r="M32" s="13">
        <f t="shared" si="4"/>
        <v>0</v>
      </c>
      <c r="N32" s="13">
        <v>0</v>
      </c>
      <c r="O32" s="13">
        <f t="shared" si="5"/>
        <v>174</v>
      </c>
      <c r="P32" s="10">
        <f t="shared" si="3"/>
        <v>18372.66</v>
      </c>
    </row>
    <row r="33" spans="2:16" x14ac:dyDescent="0.25">
      <c r="B33" s="9">
        <v>40087</v>
      </c>
      <c r="C33" s="10">
        <v>103.56</v>
      </c>
      <c r="D33" s="10">
        <f>$C$6/COUNT($B$12:$B$35)</f>
        <v>1000</v>
      </c>
      <c r="E33" s="11">
        <f t="shared" si="1"/>
        <v>9</v>
      </c>
      <c r="F33" s="10">
        <f t="shared" si="2"/>
        <v>932.04</v>
      </c>
      <c r="G33" s="11">
        <f>E33+G32</f>
        <v>201</v>
      </c>
      <c r="H33" s="12">
        <f>G33*C33</f>
        <v>20815.560000000001</v>
      </c>
      <c r="J33" s="9">
        <f t="shared" si="0"/>
        <v>40087</v>
      </c>
      <c r="K33" s="10">
        <f t="shared" si="0"/>
        <v>103.56</v>
      </c>
      <c r="L33" s="11">
        <v>0</v>
      </c>
      <c r="M33" s="13">
        <f t="shared" si="4"/>
        <v>0</v>
      </c>
      <c r="N33" s="13">
        <v>0</v>
      </c>
      <c r="O33" s="13">
        <f t="shared" si="5"/>
        <v>174</v>
      </c>
      <c r="P33" s="10">
        <f t="shared" si="3"/>
        <v>18019.439999999999</v>
      </c>
    </row>
    <row r="34" spans="2:16" x14ac:dyDescent="0.25">
      <c r="B34" s="9">
        <v>40119</v>
      </c>
      <c r="C34" s="10">
        <v>109.94</v>
      </c>
      <c r="D34" s="10">
        <f>$C$6/COUNT($B$12:$B$35)</f>
        <v>1000</v>
      </c>
      <c r="E34" s="11">
        <f t="shared" si="1"/>
        <v>9</v>
      </c>
      <c r="F34" s="10">
        <f t="shared" si="2"/>
        <v>989.46</v>
      </c>
      <c r="G34" s="11">
        <f>E34+G33</f>
        <v>210</v>
      </c>
      <c r="H34" s="12">
        <f>G34*C34</f>
        <v>23087.399999999998</v>
      </c>
      <c r="J34" s="9">
        <f t="shared" si="0"/>
        <v>40119</v>
      </c>
      <c r="K34" s="10">
        <f t="shared" si="0"/>
        <v>109.94</v>
      </c>
      <c r="L34" s="11">
        <v>0</v>
      </c>
      <c r="M34" s="13">
        <f t="shared" si="4"/>
        <v>0</v>
      </c>
      <c r="N34" s="13">
        <v>0</v>
      </c>
      <c r="O34" s="13">
        <f t="shared" si="5"/>
        <v>174</v>
      </c>
      <c r="P34" s="10">
        <f t="shared" si="3"/>
        <v>19129.560000000001</v>
      </c>
    </row>
    <row r="35" spans="2:16" x14ac:dyDescent="0.25">
      <c r="B35" s="14">
        <v>40148</v>
      </c>
      <c r="C35" s="15">
        <v>111.44</v>
      </c>
      <c r="D35" s="15">
        <f>$C$6/COUNT($B$12:$B$35)</f>
        <v>1000</v>
      </c>
      <c r="E35" s="16">
        <f t="shared" si="1"/>
        <v>8</v>
      </c>
      <c r="F35" s="15">
        <f t="shared" si="2"/>
        <v>891.52</v>
      </c>
      <c r="G35" s="16">
        <f>E35+G34</f>
        <v>218</v>
      </c>
      <c r="H35" s="17">
        <f>G35*C35</f>
        <v>24293.919999999998</v>
      </c>
      <c r="J35" s="14">
        <f t="shared" si="0"/>
        <v>40148</v>
      </c>
      <c r="K35" s="15">
        <f t="shared" si="0"/>
        <v>111.44</v>
      </c>
      <c r="L35" s="16">
        <v>0</v>
      </c>
      <c r="M35" s="18">
        <f t="shared" si="4"/>
        <v>0</v>
      </c>
      <c r="N35" s="18">
        <v>0</v>
      </c>
      <c r="O35" s="18">
        <f t="shared" si="5"/>
        <v>174</v>
      </c>
      <c r="P35" s="15">
        <f t="shared" si="3"/>
        <v>19390.560000000001</v>
      </c>
    </row>
    <row r="38" spans="2:16" x14ac:dyDescent="0.25">
      <c r="D38" s="19" t="s">
        <v>11</v>
      </c>
      <c r="L38" s="19" t="s">
        <v>11</v>
      </c>
    </row>
    <row r="39" spans="2:16" x14ac:dyDescent="0.25">
      <c r="C39" s="20" t="s">
        <v>12</v>
      </c>
      <c r="D39" s="11">
        <f>SUM(E12:E35)</f>
        <v>218</v>
      </c>
      <c r="K39" s="20" t="s">
        <v>12</v>
      </c>
      <c r="L39" s="11">
        <f>SUM(M12:M35)</f>
        <v>174</v>
      </c>
    </row>
    <row r="40" spans="2:16" x14ac:dyDescent="0.25">
      <c r="C40" s="20" t="s">
        <v>13</v>
      </c>
      <c r="D40" s="10">
        <f>SUM(F12:F35)</f>
        <v>22726.719999999998</v>
      </c>
      <c r="K40" s="20" t="s">
        <v>13</v>
      </c>
      <c r="L40" s="10">
        <f>SUM(P12)</f>
        <v>23902.38</v>
      </c>
    </row>
    <row r="42" spans="2:16" x14ac:dyDescent="0.25">
      <c r="C42" s="20" t="s">
        <v>14</v>
      </c>
      <c r="D42" s="21">
        <f>D40/D39</f>
        <v>104.25100917431192</v>
      </c>
      <c r="K42" s="20" t="s">
        <v>14</v>
      </c>
      <c r="L42" s="21">
        <f>L40/L39</f>
        <v>137.37</v>
      </c>
    </row>
  </sheetData>
  <mergeCells count="2">
    <mergeCell ref="B8:H9"/>
    <mergeCell ref="J8:P9"/>
  </mergeCells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2015-04-25T19:41:36Z</dcterms:created>
  <dcterms:modified xsi:type="dcterms:W3CDTF">2015-04-25T19:43:32Z</dcterms:modified>
</cp:coreProperties>
</file>